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C10" lockStructure="1"/>
  <bookViews>
    <workbookView xWindow="240" yWindow="75" windowWidth="19320" windowHeight="7995" firstSheet="1" activeTab="1"/>
  </bookViews>
  <sheets>
    <sheet name="Demographics" sheetId="1" state="hidden" r:id="rId1"/>
    <sheet name="Summary" sheetId="4" r:id="rId2"/>
    <sheet name="Fund Lineup" sheetId="5" r:id="rId3"/>
  </sheets>
  <definedNames>
    <definedName name="_xlnm.Print_Area" localSheetId="0">Demographics!$B$2:$M$31</definedName>
    <definedName name="_xlnm.Print_Area" localSheetId="2">'Fund Lineup'!$B$2:$U$66</definedName>
  </definedNames>
  <calcPr calcId="145621"/>
</workbook>
</file>

<file path=xl/calcChain.xml><?xml version="1.0" encoding="utf-8"?>
<calcChain xmlns="http://schemas.openxmlformats.org/spreadsheetml/2006/main">
  <c r="U21" i="5" l="1"/>
  <c r="R21" i="5"/>
  <c r="P21" i="5"/>
  <c r="M21" i="5"/>
  <c r="J21" i="5"/>
  <c r="U19" i="5"/>
  <c r="R19" i="5"/>
  <c r="P19" i="5"/>
  <c r="M19" i="5"/>
  <c r="J19" i="5"/>
  <c r="U18" i="5"/>
  <c r="R18" i="5"/>
  <c r="P18" i="5"/>
  <c r="M18" i="5"/>
  <c r="J18" i="5"/>
  <c r="U17" i="5"/>
  <c r="R17" i="5"/>
  <c r="P17" i="5"/>
  <c r="M17" i="5"/>
  <c r="J17" i="5"/>
  <c r="U11" i="5"/>
  <c r="R11" i="5"/>
  <c r="P11" i="5"/>
  <c r="M11" i="5"/>
  <c r="J11" i="5"/>
  <c r="M41" i="5" l="1"/>
  <c r="P41" i="5"/>
  <c r="U41" i="5"/>
  <c r="M42" i="5"/>
  <c r="P42" i="5"/>
  <c r="U42" i="5"/>
  <c r="M43" i="5"/>
  <c r="P43" i="5"/>
  <c r="U43" i="5"/>
  <c r="M44" i="5"/>
  <c r="P44" i="5"/>
  <c r="U44" i="5"/>
  <c r="M45" i="5"/>
  <c r="P45" i="5"/>
  <c r="U45" i="5"/>
  <c r="J58" i="5" l="1"/>
  <c r="M58" i="5"/>
  <c r="P58" i="5"/>
  <c r="R58" i="5"/>
  <c r="U58" i="5"/>
  <c r="G60" i="5" l="1"/>
  <c r="D16" i="4" s="1"/>
  <c r="U57" i="5"/>
  <c r="R57" i="5"/>
  <c r="P57" i="5"/>
  <c r="M57" i="5"/>
  <c r="J57" i="5"/>
  <c r="U56" i="5"/>
  <c r="R56" i="5"/>
  <c r="P56" i="5"/>
  <c r="M56" i="5"/>
  <c r="J56" i="5"/>
  <c r="U55" i="5"/>
  <c r="R55" i="5"/>
  <c r="P55" i="5"/>
  <c r="M55" i="5"/>
  <c r="J55" i="5"/>
  <c r="U54" i="5"/>
  <c r="R54" i="5"/>
  <c r="P54" i="5"/>
  <c r="M54" i="5"/>
  <c r="J54" i="5"/>
  <c r="U53" i="5"/>
  <c r="R53" i="5"/>
  <c r="P53" i="5"/>
  <c r="M53" i="5"/>
  <c r="J53" i="5"/>
  <c r="U52" i="5"/>
  <c r="R52" i="5"/>
  <c r="P52" i="5"/>
  <c r="M52" i="5"/>
  <c r="J52" i="5"/>
  <c r="U51" i="5"/>
  <c r="R51" i="5"/>
  <c r="P51" i="5"/>
  <c r="M51" i="5"/>
  <c r="J51" i="5"/>
  <c r="U50" i="5"/>
  <c r="R50" i="5"/>
  <c r="P50" i="5"/>
  <c r="M50" i="5"/>
  <c r="J50" i="5"/>
  <c r="U49" i="5"/>
  <c r="R49" i="5"/>
  <c r="P49" i="5"/>
  <c r="M49" i="5"/>
  <c r="J49" i="5"/>
  <c r="U48" i="5"/>
  <c r="R48" i="5"/>
  <c r="P48" i="5"/>
  <c r="M48" i="5"/>
  <c r="J48" i="5"/>
  <c r="U47" i="5"/>
  <c r="R47" i="5"/>
  <c r="P47" i="5"/>
  <c r="M47" i="5"/>
  <c r="J47" i="5"/>
  <c r="U46" i="5"/>
  <c r="P46" i="5"/>
  <c r="M46" i="5"/>
  <c r="J46" i="5"/>
  <c r="U40" i="5"/>
  <c r="R40" i="5"/>
  <c r="P40" i="5"/>
  <c r="M40" i="5"/>
  <c r="U39" i="5"/>
  <c r="R39" i="5"/>
  <c r="P39" i="5"/>
  <c r="M39" i="5"/>
  <c r="U38" i="5"/>
  <c r="R38" i="5"/>
  <c r="P38" i="5"/>
  <c r="M38" i="5"/>
  <c r="J38" i="5"/>
  <c r="U37" i="5"/>
  <c r="R37" i="5"/>
  <c r="P37" i="5"/>
  <c r="M37" i="5"/>
  <c r="J37" i="5"/>
  <c r="U36" i="5"/>
  <c r="R36" i="5"/>
  <c r="P36" i="5"/>
  <c r="M36" i="5"/>
  <c r="J36" i="5"/>
  <c r="U35" i="5"/>
  <c r="R35" i="5"/>
  <c r="P35" i="5"/>
  <c r="M35" i="5"/>
  <c r="J35" i="5"/>
  <c r="U34" i="5"/>
  <c r="R34" i="5"/>
  <c r="P34" i="5"/>
  <c r="M34" i="5"/>
  <c r="J34" i="5"/>
  <c r="U33" i="5"/>
  <c r="R33" i="5"/>
  <c r="P33" i="5"/>
  <c r="M33" i="5"/>
  <c r="J33" i="5"/>
  <c r="U32" i="5"/>
  <c r="R32" i="5"/>
  <c r="P32" i="5"/>
  <c r="M32" i="5"/>
  <c r="J32" i="5"/>
  <c r="U31" i="5"/>
  <c r="R31" i="5"/>
  <c r="P31" i="5"/>
  <c r="M31" i="5"/>
  <c r="J31" i="5"/>
  <c r="U30" i="5"/>
  <c r="R30" i="5"/>
  <c r="P30" i="5"/>
  <c r="M30" i="5"/>
  <c r="J30" i="5"/>
  <c r="U29" i="5"/>
  <c r="R29" i="5"/>
  <c r="P29" i="5"/>
  <c r="M29" i="5"/>
  <c r="J29" i="5"/>
  <c r="U28" i="5"/>
  <c r="R28" i="5"/>
  <c r="P28" i="5"/>
  <c r="M28" i="5"/>
  <c r="J28" i="5"/>
  <c r="U27" i="5"/>
  <c r="R27" i="5"/>
  <c r="P27" i="5"/>
  <c r="M27" i="5"/>
  <c r="J27" i="5"/>
  <c r="U26" i="5"/>
  <c r="R26" i="5"/>
  <c r="P26" i="5"/>
  <c r="M26" i="5"/>
  <c r="J26" i="5"/>
  <c r="U25" i="5"/>
  <c r="R25" i="5"/>
  <c r="P25" i="5"/>
  <c r="M25" i="5"/>
  <c r="J25" i="5"/>
  <c r="U24" i="5"/>
  <c r="R24" i="5"/>
  <c r="P24" i="5"/>
  <c r="M24" i="5"/>
  <c r="J24" i="5"/>
  <c r="U20" i="5"/>
  <c r="R20" i="5"/>
  <c r="P20" i="5"/>
  <c r="M20" i="5"/>
  <c r="J20" i="5"/>
  <c r="U16" i="5"/>
  <c r="R16" i="5"/>
  <c r="P16" i="5"/>
  <c r="M16" i="5"/>
  <c r="J16" i="5"/>
  <c r="U15" i="5"/>
  <c r="R15" i="5"/>
  <c r="P15" i="5"/>
  <c r="M15" i="5"/>
  <c r="J15" i="5"/>
  <c r="U14" i="5"/>
  <c r="R14" i="5"/>
  <c r="P14" i="5"/>
  <c r="M14" i="5"/>
  <c r="J14" i="5"/>
  <c r="U13" i="5"/>
  <c r="R13" i="5"/>
  <c r="P13" i="5"/>
  <c r="M13" i="5"/>
  <c r="J13" i="5"/>
  <c r="U12" i="5"/>
  <c r="R12" i="5"/>
  <c r="P12" i="5"/>
  <c r="M12" i="5"/>
  <c r="J12" i="5"/>
  <c r="U10" i="5"/>
  <c r="R10" i="5"/>
  <c r="P10" i="5"/>
  <c r="M10" i="5"/>
  <c r="J10" i="5"/>
  <c r="U9" i="5"/>
  <c r="R9" i="5"/>
  <c r="P9" i="5"/>
  <c r="M9" i="5"/>
  <c r="J9" i="5"/>
  <c r="U8" i="5"/>
  <c r="R8" i="5"/>
  <c r="P8" i="5"/>
  <c r="M8" i="5"/>
  <c r="J8" i="5"/>
  <c r="U7" i="5"/>
  <c r="R7" i="5"/>
  <c r="P7" i="5"/>
  <c r="M7" i="5"/>
  <c r="J7" i="5"/>
  <c r="P60" i="5" l="1"/>
  <c r="P62" i="5" s="1"/>
  <c r="M60" i="5"/>
  <c r="M62" i="5" s="1"/>
  <c r="J60" i="5"/>
  <c r="U60" i="5"/>
  <c r="D8" i="4" l="1"/>
  <c r="D7" i="4"/>
  <c r="U62" i="5"/>
  <c r="D11" i="4"/>
  <c r="R62" i="5"/>
  <c r="J62" i="5"/>
  <c r="D6" i="4"/>
  <c r="D9" i="4" l="1"/>
  <c r="D10" i="4" s="1"/>
  <c r="D12" i="4" l="1"/>
</calcChain>
</file>

<file path=xl/sharedStrings.xml><?xml version="1.0" encoding="utf-8"?>
<sst xmlns="http://schemas.openxmlformats.org/spreadsheetml/2006/main" count="391" uniqueCount="209">
  <si>
    <t>Plan Type</t>
  </si>
  <si>
    <t>Plan Year</t>
  </si>
  <si>
    <t>Payroll</t>
  </si>
  <si>
    <t>Number of Employer Locations Providing Payroll Feeds</t>
  </si>
  <si>
    <t>Number/Frequency Matrix of Payrolls</t>
  </si>
  <si>
    <t>Payroll Provider</t>
  </si>
  <si>
    <t>HRIS</t>
  </si>
  <si>
    <t>Member Demographics</t>
  </si>
  <si>
    <t>Total Members with Account Balances</t>
  </si>
  <si>
    <t>Total Eligible Participants</t>
  </si>
  <si>
    <t>Total Active Members</t>
  </si>
  <si>
    <t>Total Number of Inactive Participants</t>
  </si>
  <si>
    <t>Total Members with Loans Outstanding</t>
  </si>
  <si>
    <t>Withdrawals and Distributions – Last Plan Year</t>
  </si>
  <si>
    <t>Number of Hardship Withdrawals</t>
  </si>
  <si>
    <t>Number of New Loans</t>
  </si>
  <si>
    <t>Total Value of New Loans Taken</t>
  </si>
  <si>
    <t>Number of Other Distributions (Ret, Term, MRD, etc.)</t>
  </si>
  <si>
    <t>Total Other Distributions</t>
  </si>
  <si>
    <t>Plan Financial Information</t>
  </si>
  <si>
    <t>Total Value of Loans Outstanding</t>
  </si>
  <si>
    <t>Comparison of Participant Costs - Leon County</t>
  </si>
  <si>
    <r>
      <rPr>
        <b/>
        <sz val="10"/>
        <color rgb="FF0000FF"/>
        <rFont val="Arial"/>
        <family val="2"/>
      </rPr>
      <t>Investment Management and 12b-1 Fees</t>
    </r>
    <r>
      <rPr>
        <sz val="10"/>
        <rFont val="Arial"/>
        <family val="2"/>
      </rPr>
      <t xml:space="preserve">
(from Participants to Investment Managers)</t>
    </r>
  </si>
  <si>
    <r>
      <rPr>
        <b/>
        <sz val="10"/>
        <color rgb="FF0000FF"/>
        <rFont val="Arial"/>
        <family val="2"/>
      </rPr>
      <t>Other Fees</t>
    </r>
    <r>
      <rPr>
        <sz val="10"/>
        <rFont val="Arial"/>
        <family val="2"/>
      </rPr>
      <t xml:space="preserve">
(from Participants to Investment Manager or Vendor)</t>
    </r>
  </si>
  <si>
    <r>
      <rPr>
        <b/>
        <sz val="10"/>
        <color rgb="FF0000FF"/>
        <rFont val="Arial"/>
        <family val="2"/>
      </rPr>
      <t>Wrap Fees</t>
    </r>
    <r>
      <rPr>
        <sz val="10"/>
        <rFont val="Arial"/>
        <family val="2"/>
      </rPr>
      <t xml:space="preserve">
(from Participants to Vendor)</t>
    </r>
  </si>
  <si>
    <t>Total Costs</t>
  </si>
  <si>
    <r>
      <rPr>
        <b/>
        <sz val="10"/>
        <color rgb="FF0000FF"/>
        <rFont val="Arial"/>
        <family val="2"/>
      </rPr>
      <t>Annual per Participant-out-of-Pocket Cost</t>
    </r>
    <r>
      <rPr>
        <sz val="10"/>
        <color rgb="FF0000FF"/>
        <rFont val="Arial"/>
        <family val="2"/>
      </rPr>
      <t xml:space="preserve">
</t>
    </r>
  </si>
  <si>
    <r>
      <rPr>
        <b/>
        <sz val="10"/>
        <color rgb="FF0000FF"/>
        <rFont val="Arial"/>
        <family val="2"/>
      </rPr>
      <t>Administrative Fee Offset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 xml:space="preserve">
(from Investment Managers to Vendor)</t>
    </r>
  </si>
  <si>
    <r>
      <rPr>
        <b/>
        <sz val="10"/>
        <color rgb="FF0000FF"/>
        <rFont val="Arial"/>
        <family val="2"/>
      </rPr>
      <t>Excess Cost after Offsets</t>
    </r>
    <r>
      <rPr>
        <sz val="10"/>
        <rFont val="Arial"/>
        <family val="2"/>
      </rPr>
      <t xml:space="preserve">
(Total Costs - Administrative Fee Offset)</t>
    </r>
  </si>
  <si>
    <t>Assumptions</t>
  </si>
  <si>
    <t>Total Plan Assets</t>
  </si>
  <si>
    <t>Funded Participants</t>
  </si>
  <si>
    <t>LEON COUNTY CONSOLIDATED FUND LINEUP</t>
  </si>
  <si>
    <t>AS OF DATE: 12/31/2011</t>
  </si>
  <si>
    <t xml:space="preserve"> </t>
  </si>
  <si>
    <t>Asset Classification</t>
  </si>
  <si>
    <t>Scenario 1: Maintain Current Investment Line Up</t>
  </si>
  <si>
    <t>Ticker</t>
  </si>
  <si>
    <t>Share Class</t>
  </si>
  <si>
    <t>Assets</t>
  </si>
  <si>
    <t>Net Fund Expense Ratio (%)</t>
  </si>
  <si>
    <t>$ Paid by Partipants to Fund Manager + 12b-1 Fee</t>
  </si>
  <si>
    <t>All other fees, as ratio</t>
  </si>
  <si>
    <t>All other fees, including mortality, fixed dollar, etc.</t>
  </si>
  <si>
    <t>Wrap ratio, for investment or administration related fees</t>
  </si>
  <si>
    <t>Wrap fees, for investment or administration related fees</t>
  </si>
  <si>
    <t>Total Annual Expense Ratio</t>
  </si>
  <si>
    <t>Admin Fee Offsets* Collected from Fund Manager</t>
  </si>
  <si>
    <t>Tier 1 - Pre-diversified</t>
  </si>
  <si>
    <t>Aggressive Allocation</t>
  </si>
  <si>
    <t>Moderate Allocation</t>
  </si>
  <si>
    <t>Conservative Allocation</t>
  </si>
  <si>
    <t>Target Date</t>
  </si>
  <si>
    <t>Retirement Income</t>
  </si>
  <si>
    <t>Tier 2 - Core Line Up</t>
  </si>
  <si>
    <t>WEIGHTED</t>
  </si>
  <si>
    <t>Expense Ratio:</t>
  </si>
  <si>
    <t>Other fees:</t>
  </si>
  <si>
    <t>Wrap fees:</t>
  </si>
  <si>
    <t>Admin Fee Offset:</t>
  </si>
  <si>
    <t>AVERAGE:</t>
  </si>
  <si>
    <t>Paid by participants</t>
  </si>
  <si>
    <t>Total</t>
  </si>
  <si>
    <t>Paid to Vendor by</t>
  </si>
  <si>
    <t>to Investment Manager</t>
  </si>
  <si>
    <t>to IM or Vendor</t>
  </si>
  <si>
    <t>to Vendor</t>
  </si>
  <si>
    <t>Exp Ratio</t>
  </si>
  <si>
    <t>Investment Managers</t>
  </si>
  <si>
    <t xml:space="preserve">*Admin Fee Offsets represent any and all reimbursements received by your organization from asset managers for servicing and administrative activities performed on their behalf.  </t>
  </si>
  <si>
    <t xml:space="preserve">     These offsets exclude other fees charged by asset managers, both proprietary and other, that are disclosed by the asset managers directly.</t>
  </si>
  <si>
    <r>
      <t xml:space="preserve">1 </t>
    </r>
    <r>
      <rPr>
        <sz val="9"/>
        <rFont val="Arial"/>
        <family val="2"/>
      </rPr>
      <t>Vehicle used, such as mutual fund (MF), stable asset (SA), common trust fund (CTF), fixed annuity (FA), variable annuity (VA), unitized (U), etc.</t>
    </r>
  </si>
  <si>
    <t>457 Deferred Compensation and 401(a) Defined Contribution Plans</t>
  </si>
  <si>
    <t>Leon County Board of Commissioners</t>
  </si>
  <si>
    <t>Board/Supervisor of Elections</t>
  </si>
  <si>
    <t>Sheriff's Office</t>
  </si>
  <si>
    <t>Clerk</t>
  </si>
  <si>
    <t>Tax Collector</t>
  </si>
  <si>
    <t>Property Appraiser</t>
  </si>
  <si>
    <t>401(a) Plans</t>
  </si>
  <si>
    <t>Please complete for applicable plans</t>
  </si>
  <si>
    <t>Total Market Value of Plan Assets</t>
  </si>
  <si>
    <t>Total Market Value of Plan Assets 
Subject to MVA</t>
  </si>
  <si>
    <t>Total Value of Hardship Distributions</t>
  </si>
  <si>
    <r>
      <t>Market Value Adjustment (MVA) or 
Deferred Surrender Charge (DSC) Penalty</t>
    </r>
    <r>
      <rPr>
        <vertAlign val="superscript"/>
        <sz val="12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</si>
  <si>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Please note any termination, withdrawal or transfer charges or restrictions (including market value adjustments or stable value “equity wash” provisions)</t>
    </r>
  </si>
  <si>
    <t>All asset-based fees, administrative fees, and expenses including any fees associated with any General Accounts, Stable Value or other prinicipal preservation accounts currently in the fund lineup (as applicable by vendor).</t>
  </si>
  <si>
    <t>N/A</t>
  </si>
  <si>
    <t xml:space="preserve">ICMA-RC 457 </t>
  </si>
  <si>
    <t>County Commissioners</t>
  </si>
  <si>
    <t>ICMA-RC does not track</t>
  </si>
  <si>
    <t>Included in total</t>
  </si>
  <si>
    <t>ICMA-RC 401(a)</t>
  </si>
  <si>
    <t>VT Vantagepoint MP Lng-Trm Gr</t>
  </si>
  <si>
    <t>VPLGX</t>
  </si>
  <si>
    <t>VT Vantagepoint MP Trad Growth</t>
  </si>
  <si>
    <t>VPTGX</t>
  </si>
  <si>
    <t>VT Vantagepoint MP Svgs Ornted</t>
  </si>
  <si>
    <t>VPSOX</t>
  </si>
  <si>
    <t>VT Vantagepoint MP Cons Growth</t>
  </si>
  <si>
    <t>VPCGX</t>
  </si>
  <si>
    <t>Large Blend</t>
  </si>
  <si>
    <t>VT Vantagepoint MP All-Eq Gr</t>
  </si>
  <si>
    <t>VPAGX</t>
  </si>
  <si>
    <t>VT Vantagepoint Milestone 2010</t>
  </si>
  <si>
    <t>VPRQX</t>
  </si>
  <si>
    <t>VT Vantagepoint Milestone 2015</t>
  </si>
  <si>
    <t>VPRPX</t>
  </si>
  <si>
    <t>VT Vantagepoint Milestone 2020</t>
  </si>
  <si>
    <t>VPROX</t>
  </si>
  <si>
    <t>VT Vantagepoint Milestone 2025</t>
  </si>
  <si>
    <t>VPRNX</t>
  </si>
  <si>
    <t>VT Vantagepoint Milestone 2030</t>
  </si>
  <si>
    <t>VPRMX</t>
  </si>
  <si>
    <t>VT Vantagepoint Milestone 2035</t>
  </si>
  <si>
    <t>VPRLX</t>
  </si>
  <si>
    <t>VT Vantagepoint Milestone 2040</t>
  </si>
  <si>
    <t>VPRKX</t>
  </si>
  <si>
    <t>VT Vantagepoint Milestone 2045</t>
  </si>
  <si>
    <t>VPRJX</t>
  </si>
  <si>
    <t>VT Vantagepoint MS Ret Inc</t>
  </si>
  <si>
    <t>VPRRX</t>
  </si>
  <si>
    <t>VT Fidelity Puritan®</t>
  </si>
  <si>
    <t>FPURX</t>
  </si>
  <si>
    <t>Stable Value</t>
  </si>
  <si>
    <t>VantageTrust PLUS Fund</t>
  </si>
  <si>
    <t>None</t>
  </si>
  <si>
    <t>Stable Value/Cash Management Funds</t>
  </si>
  <si>
    <t>VantageTrust Cash Management</t>
  </si>
  <si>
    <t>DPCXX</t>
  </si>
  <si>
    <t>Intermed Term Bond</t>
  </si>
  <si>
    <t>VT Vantagepoint Cor Bnd Idx</t>
  </si>
  <si>
    <t>VPCIX</t>
  </si>
  <si>
    <t>Inflation Protected Bond</t>
  </si>
  <si>
    <t>VT Vantagepoint Infl Prot Sec</t>
  </si>
  <si>
    <t>VPTSX</t>
  </si>
  <si>
    <t>VT PIMCO Total Return</t>
  </si>
  <si>
    <t>PTRAX</t>
  </si>
  <si>
    <t>High Yield Bond</t>
  </si>
  <si>
    <t>VT PIMCO High Yield</t>
  </si>
  <si>
    <t>PHYAX</t>
  </si>
  <si>
    <t>Large Growth</t>
  </si>
  <si>
    <t>VT Vantagepoint Growth</t>
  </si>
  <si>
    <t>VPGRX</t>
  </si>
  <si>
    <t>Large Value</t>
  </si>
  <si>
    <t>VT Vantagepoint Equity Income</t>
  </si>
  <si>
    <t>VPEIX</t>
  </si>
  <si>
    <t>VT Calvert Equity Portfolio</t>
  </si>
  <si>
    <t>CSIEX</t>
  </si>
  <si>
    <t>VT T Rowe Price® Growth Stock</t>
  </si>
  <si>
    <t>TRSAX</t>
  </si>
  <si>
    <t>VT Fidelity Contrafund®</t>
  </si>
  <si>
    <t>FCNTX</t>
  </si>
  <si>
    <t>VT Allianz NFJ Div Value</t>
  </si>
  <si>
    <t>ANDAX</t>
  </si>
  <si>
    <t>VT Eaton Vance Large-Cap Value A</t>
  </si>
  <si>
    <t>EHSTX</t>
  </si>
  <si>
    <t>VT Vantagepoint 500 Stk Idx</t>
  </si>
  <si>
    <t>VPFIX</t>
  </si>
  <si>
    <t>VT Vantagepoint Grwth &amp; Income</t>
  </si>
  <si>
    <t>VPGIX</t>
  </si>
  <si>
    <t>VT Legg Mason Value Trust</t>
  </si>
  <si>
    <t>LMVFX</t>
  </si>
  <si>
    <t>VT Vantagepoint Brd Mkt Idx</t>
  </si>
  <si>
    <t>VPMIX</t>
  </si>
  <si>
    <t>VT Oppenheimer Main Street</t>
  </si>
  <si>
    <t>MIGYX</t>
  </si>
  <si>
    <t>Mid-Cap Value</t>
  </si>
  <si>
    <t>VT Columbia Mid Cap Value</t>
  </si>
  <si>
    <t>NAMAX</t>
  </si>
  <si>
    <t>VT Vantagepoint Select Value Fund</t>
  </si>
  <si>
    <t>VPSVX</t>
  </si>
  <si>
    <t>Mid-Cap Blend</t>
  </si>
  <si>
    <t>VT Vantagepoint Md/Sm Co Idx</t>
  </si>
  <si>
    <t>VPSIX</t>
  </si>
  <si>
    <t>Mid-Cap Growth</t>
  </si>
  <si>
    <t>VT Vantagepoint Aggressive Ops</t>
  </si>
  <si>
    <t>VPAOX</t>
  </si>
  <si>
    <t>VT Royce Premier</t>
  </si>
  <si>
    <t>RPFFX</t>
  </si>
  <si>
    <t>VT Rainier Small/Mid Cap Eqty</t>
  </si>
  <si>
    <t>RIMSX</t>
  </si>
  <si>
    <t>VT Harbor Mid Cap Growth Fund</t>
  </si>
  <si>
    <t>HRMGX</t>
  </si>
  <si>
    <t>Small Blend</t>
  </si>
  <si>
    <t>VT T Rowe Price® Sm-Cap Value</t>
  </si>
  <si>
    <t>PASVX</t>
  </si>
  <si>
    <t>Small Growth</t>
  </si>
  <si>
    <t>VT Royce Value Plus Fund</t>
  </si>
  <si>
    <t>RYVPX</t>
  </si>
  <si>
    <t>VT Vantagepoint Discovery Fund</t>
  </si>
  <si>
    <t>VPDSX</t>
  </si>
  <si>
    <t>Foreign Large Blend</t>
  </si>
  <si>
    <t>VT Vantagepoint International</t>
  </si>
  <si>
    <t>VPINX</t>
  </si>
  <si>
    <t>VT Vantagepnt Ovrseas Eq Idx</t>
  </si>
  <si>
    <t>VPOIX</t>
  </si>
  <si>
    <t>VT Fidelity Diversified Intl</t>
  </si>
  <si>
    <t>FDIVX</t>
  </si>
  <si>
    <t>VT Harbor International</t>
  </si>
  <si>
    <t>HRINX</t>
  </si>
  <si>
    <t>Real Estate</t>
  </si>
  <si>
    <t>VT Nuveen Real Estate Secs</t>
  </si>
  <si>
    <t>FARCX</t>
  </si>
  <si>
    <t>Global Real Estate</t>
  </si>
  <si>
    <t>VT Invesco Global Real Estate</t>
  </si>
  <si>
    <t>ARGYX</t>
  </si>
  <si>
    <t>VT Retirement IncomeAdvantage Fund</t>
  </si>
  <si>
    <t>ICMA-RC Scenario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</si>
</sst>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_(&quot;$&quot;* #,##0_);_(&quot;$&quot;* \(#,##0\);_(&quot;$&quot;* &quot;-&quot;??_);_(@_)"/>
    <numFmt numFmtId="167" formatCode="#,##0.0%;[Red]\(#,##0.0%\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Verdana"/>
      <family val="2"/>
    </font>
    <font>
      <sz val="11"/>
      <color indexed="8"/>
      <name val="Franklin Gothic Book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4" borderId="30" applyNumberFormat="0" applyAlignment="0" applyProtection="0"/>
    <xf numFmtId="0" fontId="30" fillId="25" borderId="31" applyNumberFormat="0" applyAlignment="0" applyProtection="0"/>
    <xf numFmtId="43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22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1" fontId="9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32" applyNumberFormat="0" applyAlignment="0" applyProtection="0">
      <alignment horizontal="left" vertical="center"/>
    </xf>
    <xf numFmtId="0" fontId="34" fillId="0" borderId="4">
      <alignment horizontal="left" vertical="center"/>
    </xf>
    <xf numFmtId="0" fontId="35" fillId="0" borderId="33" applyNumberFormat="0" applyFill="0" applyAlignment="0" applyProtection="0"/>
    <xf numFmtId="0" fontId="36" fillId="0" borderId="34" applyNumberFormat="0" applyFill="0" applyAlignment="0" applyProtection="0"/>
    <xf numFmtId="0" fontId="37" fillId="0" borderId="35" applyNumberFormat="0" applyFill="0" applyAlignment="0" applyProtection="0"/>
    <xf numFmtId="0" fontId="25" fillId="0" borderId="0"/>
    <xf numFmtId="0" fontId="37" fillId="0" borderId="0" applyNumberFormat="0" applyFill="0" applyBorder="0" applyAlignment="0" applyProtection="0"/>
    <xf numFmtId="0" fontId="38" fillId="11" borderId="30" applyNumberFormat="0" applyAlignment="0" applyProtection="0"/>
    <xf numFmtId="0" fontId="39" fillId="0" borderId="36" applyNumberFormat="0" applyFill="0" applyAlignment="0" applyProtection="0"/>
    <xf numFmtId="0" fontId="40" fillId="26" borderId="0" applyNumberFormat="0" applyBorder="0" applyAlignment="0" applyProtection="0"/>
    <xf numFmtId="37" fontId="41" fillId="0" borderId="0"/>
    <xf numFmtId="167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25" fillId="0" borderId="0"/>
    <xf numFmtId="0" fontId="44" fillId="0" borderId="0"/>
    <xf numFmtId="0" fontId="44" fillId="0" borderId="0"/>
    <xf numFmtId="0" fontId="31" fillId="27" borderId="37" applyNumberFormat="0" applyFont="0" applyAlignment="0" applyProtection="0"/>
    <xf numFmtId="0" fontId="45" fillId="24" borderId="38" applyNumberFormat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39">
      <alignment horizontal="center"/>
    </xf>
    <xf numFmtId="3" fontId="46" fillId="0" borderId="0" applyFont="0" applyFill="0" applyBorder="0" applyAlignment="0" applyProtection="0"/>
    <xf numFmtId="0" fontId="46" fillId="28" borderId="0" applyNumberFormat="0" applyFont="0" applyBorder="0" applyAlignment="0" applyProtection="0"/>
    <xf numFmtId="0" fontId="9" fillId="0" borderId="0"/>
    <xf numFmtId="4" fontId="48" fillId="0" borderId="0" applyFill="0" applyBorder="0" applyProtection="0">
      <alignment horizontal="right"/>
    </xf>
    <xf numFmtId="0" fontId="48" fillId="0" borderId="0" applyNumberFormat="0" applyFill="0" applyBorder="0" applyProtection="0">
      <alignment horizontal="right"/>
    </xf>
    <xf numFmtId="14" fontId="48" fillId="0" borderId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/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Alignment="0" applyProtection="0"/>
    <xf numFmtId="0" fontId="52" fillId="0" borderId="40" applyNumberFormat="0" applyFill="0" applyAlignment="0" applyProtection="0"/>
    <xf numFmtId="0" fontId="53" fillId="0" borderId="0" applyNumberFormat="0" applyFill="0" applyBorder="0" applyAlignment="0" applyProtection="0"/>
  </cellStyleXfs>
  <cellXfs count="175">
    <xf numFmtId="0" fontId="0" fillId="0" borderId="0" xfId="0"/>
    <xf numFmtId="0" fontId="8" fillId="3" borderId="0" xfId="2" applyFont="1" applyFill="1" applyBorder="1" applyProtection="1"/>
    <xf numFmtId="0" fontId="9" fillId="0" borderId="0" xfId="3" applyProtection="1"/>
    <xf numFmtId="0" fontId="10" fillId="4" borderId="6" xfId="3" applyFont="1" applyFill="1" applyBorder="1" applyAlignment="1" applyProtection="1">
      <alignment vertical="center"/>
    </xf>
    <xf numFmtId="0" fontId="11" fillId="4" borderId="7" xfId="3" applyFont="1" applyFill="1" applyBorder="1" applyAlignment="1" applyProtection="1">
      <alignment vertical="center"/>
    </xf>
    <xf numFmtId="0" fontId="10" fillId="4" borderId="7" xfId="3" applyFont="1" applyFill="1" applyBorder="1" applyAlignment="1" applyProtection="1">
      <alignment horizontal="center" vertical="center"/>
    </xf>
    <xf numFmtId="0" fontId="12" fillId="4" borderId="8" xfId="3" applyFont="1" applyFill="1" applyBorder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9" fillId="3" borderId="9" xfId="3" applyFont="1" applyFill="1" applyBorder="1" applyProtection="1"/>
    <xf numFmtId="0" fontId="9" fillId="3" borderId="0" xfId="3" applyFont="1" applyFill="1" applyBorder="1" applyProtection="1"/>
    <xf numFmtId="0" fontId="14" fillId="3" borderId="0" xfId="3" applyFont="1" applyFill="1" applyBorder="1" applyAlignment="1" applyProtection="1">
      <alignment horizontal="left" vertical="top" wrapText="1"/>
    </xf>
    <xf numFmtId="0" fontId="9" fillId="3" borderId="10" xfId="3" applyFont="1" applyFill="1" applyBorder="1" applyProtection="1"/>
    <xf numFmtId="0" fontId="9" fillId="0" borderId="0" xfId="3" applyFont="1" applyProtection="1"/>
    <xf numFmtId="0" fontId="9" fillId="3" borderId="0" xfId="3" applyFont="1" applyFill="1" applyBorder="1" applyAlignment="1" applyProtection="1">
      <alignment horizontal="left" vertical="top" wrapText="1"/>
    </xf>
    <xf numFmtId="0" fontId="9" fillId="0" borderId="9" xfId="3" applyFont="1" applyBorder="1" applyProtection="1"/>
    <xf numFmtId="0" fontId="9" fillId="0" borderId="11" xfId="3" applyFont="1" applyBorder="1" applyProtection="1"/>
    <xf numFmtId="0" fontId="9" fillId="0" borderId="12" xfId="3" applyFont="1" applyBorder="1" applyProtection="1"/>
    <xf numFmtId="0" fontId="9" fillId="0" borderId="13" xfId="3" applyFont="1" applyBorder="1" applyProtection="1"/>
    <xf numFmtId="0" fontId="9" fillId="0" borderId="10" xfId="3" applyFont="1" applyBorder="1" applyProtection="1"/>
    <xf numFmtId="0" fontId="9" fillId="4" borderId="9" xfId="3" applyFont="1" applyFill="1" applyBorder="1" applyAlignment="1" applyProtection="1">
      <alignment vertical="center"/>
    </xf>
    <xf numFmtId="0" fontId="9" fillId="4" borderId="0" xfId="3" applyFont="1" applyFill="1" applyBorder="1" applyAlignment="1" applyProtection="1">
      <alignment vertical="center" wrapText="1"/>
    </xf>
    <xf numFmtId="44" fontId="9" fillId="5" borderId="13" xfId="4" applyFont="1" applyFill="1" applyBorder="1" applyAlignment="1" applyProtection="1">
      <alignment vertical="center"/>
    </xf>
    <xf numFmtId="42" fontId="9" fillId="4" borderId="0" xfId="4" applyNumberFormat="1" applyFont="1" applyFill="1" applyBorder="1" applyAlignment="1" applyProtection="1">
      <alignment vertical="center"/>
    </xf>
    <xf numFmtId="0" fontId="9" fillId="4" borderId="10" xfId="3" applyFont="1" applyFill="1" applyBorder="1" applyAlignment="1" applyProtection="1">
      <alignment vertical="center"/>
    </xf>
    <xf numFmtId="0" fontId="9" fillId="0" borderId="0" xfId="3" applyFont="1" applyAlignment="1" applyProtection="1">
      <alignment vertical="center"/>
    </xf>
    <xf numFmtId="0" fontId="10" fillId="4" borderId="0" xfId="3" applyFont="1" applyFill="1" applyBorder="1" applyAlignment="1" applyProtection="1">
      <alignment vertical="center"/>
    </xf>
    <xf numFmtId="0" fontId="15" fillId="4" borderId="0" xfId="3" applyFont="1" applyFill="1" applyBorder="1" applyAlignment="1" applyProtection="1">
      <alignment vertical="center" wrapText="1"/>
    </xf>
    <xf numFmtId="44" fontId="9" fillId="4" borderId="0" xfId="4" applyNumberFormat="1" applyFont="1" applyFill="1" applyBorder="1" applyAlignment="1" applyProtection="1">
      <alignment vertical="center"/>
    </xf>
    <xf numFmtId="44" fontId="9" fillId="5" borderId="15" xfId="4" applyFont="1" applyFill="1" applyBorder="1" applyAlignment="1" applyProtection="1">
      <alignment vertical="center"/>
    </xf>
    <xf numFmtId="0" fontId="9" fillId="4" borderId="16" xfId="3" applyFill="1" applyBorder="1" applyProtection="1"/>
    <xf numFmtId="0" fontId="9" fillId="4" borderId="2" xfId="3" applyFill="1" applyBorder="1" applyProtection="1"/>
    <xf numFmtId="0" fontId="9" fillId="4" borderId="17" xfId="3" applyFill="1" applyBorder="1" applyProtection="1"/>
    <xf numFmtId="0" fontId="10" fillId="4" borderId="18" xfId="3" applyFont="1" applyFill="1" applyBorder="1" applyAlignment="1" applyProtection="1">
      <alignment horizontal="left" vertical="center"/>
    </xf>
    <xf numFmtId="0" fontId="9" fillId="0" borderId="18" xfId="3" applyBorder="1" applyProtection="1"/>
    <xf numFmtId="0" fontId="9" fillId="0" borderId="0" xfId="3" applyBorder="1" applyProtection="1"/>
    <xf numFmtId="42" fontId="9" fillId="4" borderId="0" xfId="3" applyNumberFormat="1" applyFill="1" applyBorder="1" applyAlignment="1" applyProtection="1"/>
    <xf numFmtId="164" fontId="9" fillId="4" borderId="0" xfId="3" applyNumberFormat="1" applyFill="1" applyBorder="1" applyAlignment="1" applyProtection="1">
      <alignment horizontal="left"/>
    </xf>
    <xf numFmtId="1" fontId="9" fillId="4" borderId="0" xfId="3" applyNumberFormat="1" applyFill="1" applyBorder="1" applyAlignment="1" applyProtection="1">
      <alignment horizontal="left"/>
    </xf>
    <xf numFmtId="0" fontId="16" fillId="3" borderId="0" xfId="2" applyFont="1" applyFill="1" applyBorder="1" applyProtection="1"/>
    <xf numFmtId="0" fontId="17" fillId="3" borderId="0" xfId="2" applyFont="1" applyFill="1" applyBorder="1" applyProtection="1"/>
    <xf numFmtId="0" fontId="8" fillId="3" borderId="0" xfId="2" applyFont="1" applyFill="1" applyBorder="1" applyAlignment="1" applyProtection="1"/>
    <xf numFmtId="0" fontId="8" fillId="3" borderId="0" xfId="2" applyFont="1" applyFill="1" applyBorder="1" applyAlignment="1" applyProtection="1">
      <alignment horizontal="center"/>
    </xf>
    <xf numFmtId="0" fontId="17" fillId="0" borderId="0" xfId="3" applyFont="1" applyProtection="1"/>
    <xf numFmtId="0" fontId="18" fillId="3" borderId="6" xfId="3" applyFont="1" applyFill="1" applyBorder="1" applyAlignment="1" applyProtection="1">
      <alignment horizontal="center"/>
    </xf>
    <xf numFmtId="0" fontId="18" fillId="3" borderId="7" xfId="3" applyFont="1" applyFill="1" applyBorder="1" applyAlignment="1" applyProtection="1">
      <alignment horizontal="center"/>
    </xf>
    <xf numFmtId="0" fontId="18" fillId="3" borderId="7" xfId="3" applyFont="1" applyFill="1" applyBorder="1" applyProtection="1"/>
    <xf numFmtId="0" fontId="19" fillId="3" borderId="7" xfId="2" applyFont="1" applyFill="1" applyBorder="1" applyAlignment="1" applyProtection="1">
      <alignment horizontal="center" wrapText="1"/>
    </xf>
    <xf numFmtId="3" fontId="19" fillId="3" borderId="7" xfId="2" applyNumberFormat="1" applyFont="1" applyFill="1" applyBorder="1" applyAlignment="1" applyProtection="1">
      <alignment horizontal="center" wrapText="1"/>
    </xf>
    <xf numFmtId="0" fontId="19" fillId="4" borderId="7" xfId="2" applyFont="1" applyFill="1" applyBorder="1" applyAlignment="1" applyProtection="1">
      <alignment horizontal="center" wrapText="1"/>
    </xf>
    <xf numFmtId="0" fontId="18" fillId="3" borderId="8" xfId="3" applyFont="1" applyFill="1" applyBorder="1" applyAlignment="1" applyProtection="1">
      <alignment horizontal="center"/>
    </xf>
    <xf numFmtId="0" fontId="18" fillId="0" borderId="0" xfId="3" applyFont="1" applyAlignment="1" applyProtection="1">
      <alignment wrapText="1"/>
    </xf>
    <xf numFmtId="0" fontId="20" fillId="3" borderId="9" xfId="2" applyFont="1" applyFill="1" applyBorder="1" applyProtection="1"/>
    <xf numFmtId="165" fontId="20" fillId="3" borderId="19" xfId="5" applyNumberFormat="1" applyFont="1" applyFill="1" applyBorder="1" applyAlignment="1" applyProtection="1">
      <alignment wrapText="1"/>
    </xf>
    <xf numFmtId="3" fontId="20" fillId="3" borderId="19" xfId="2" applyNumberFormat="1" applyFont="1" applyFill="1" applyBorder="1" applyAlignment="1" applyProtection="1">
      <alignment horizontal="center" wrapText="1"/>
    </xf>
    <xf numFmtId="0" fontId="20" fillId="3" borderId="19" xfId="2" applyFont="1" applyFill="1" applyBorder="1" applyAlignment="1" applyProtection="1">
      <alignment horizontal="center" wrapText="1"/>
    </xf>
    <xf numFmtId="0" fontId="20" fillId="4" borderId="0" xfId="2" applyFont="1" applyFill="1" applyBorder="1" applyAlignment="1" applyProtection="1">
      <alignment horizontal="center" wrapText="1"/>
    </xf>
    <xf numFmtId="0" fontId="20" fillId="3" borderId="10" xfId="2" applyFont="1" applyFill="1" applyBorder="1" applyAlignment="1" applyProtection="1">
      <alignment horizontal="center" wrapText="1"/>
    </xf>
    <xf numFmtId="0" fontId="20" fillId="0" borderId="0" xfId="3" applyFont="1" applyAlignment="1" applyProtection="1">
      <alignment wrapText="1"/>
    </xf>
    <xf numFmtId="0" fontId="20" fillId="0" borderId="0" xfId="3" applyFont="1" applyProtection="1"/>
    <xf numFmtId="0" fontId="18" fillId="3" borderId="9" xfId="3" applyFont="1" applyFill="1" applyBorder="1" applyAlignment="1" applyProtection="1">
      <alignment horizontal="center"/>
    </xf>
    <xf numFmtId="0" fontId="18" fillId="3" borderId="0" xfId="3" applyFont="1" applyFill="1" applyBorder="1" applyProtection="1"/>
    <xf numFmtId="0" fontId="18" fillId="3" borderId="0" xfId="3" applyFont="1" applyFill="1" applyBorder="1" applyAlignment="1" applyProtection="1">
      <alignment horizontal="center"/>
    </xf>
    <xf numFmtId="0" fontId="18" fillId="4" borderId="21" xfId="3" applyFont="1" applyFill="1" applyBorder="1" applyAlignment="1" applyProtection="1">
      <alignment horizontal="center"/>
    </xf>
    <xf numFmtId="10" fontId="18" fillId="4" borderId="12" xfId="5" applyNumberFormat="1" applyFont="1" applyFill="1" applyBorder="1" applyAlignment="1" applyProtection="1">
      <alignment horizontal="center"/>
    </xf>
    <xf numFmtId="0" fontId="18" fillId="3" borderId="10" xfId="3" applyFont="1" applyFill="1" applyBorder="1" applyAlignment="1" applyProtection="1">
      <alignment horizontal="center"/>
    </xf>
    <xf numFmtId="0" fontId="20" fillId="3" borderId="9" xfId="3" applyFont="1" applyFill="1" applyBorder="1" applyAlignment="1" applyProtection="1">
      <alignment horizontal="center"/>
    </xf>
    <xf numFmtId="165" fontId="20" fillId="3" borderId="0" xfId="5" applyNumberFormat="1" applyFont="1" applyFill="1" applyBorder="1" applyAlignment="1" applyProtection="1"/>
    <xf numFmtId="0" fontId="20" fillId="3" borderId="0" xfId="3" applyFont="1" applyFill="1" applyBorder="1" applyProtection="1"/>
    <xf numFmtId="166" fontId="20" fillId="3" borderId="0" xfId="4" applyNumberFormat="1" applyFont="1" applyFill="1" applyBorder="1" applyAlignment="1" applyProtection="1">
      <alignment horizontal="center"/>
    </xf>
    <xf numFmtId="166" fontId="20" fillId="4" borderId="23" xfId="4" applyNumberFormat="1" applyFont="1" applyFill="1" applyBorder="1" applyAlignment="1" applyProtection="1">
      <alignment horizontal="center"/>
    </xf>
    <xf numFmtId="166" fontId="20" fillId="3" borderId="22" xfId="4" applyNumberFormat="1" applyFont="1" applyFill="1" applyBorder="1" applyAlignment="1" applyProtection="1">
      <alignment horizontal="center"/>
    </xf>
    <xf numFmtId="10" fontId="20" fillId="4" borderId="13" xfId="5" applyNumberFormat="1" applyFont="1" applyFill="1" applyBorder="1" applyAlignment="1" applyProtection="1">
      <alignment horizontal="center"/>
    </xf>
    <xf numFmtId="166" fontId="20" fillId="3" borderId="10" xfId="4" applyNumberFormat="1" applyFont="1" applyFill="1" applyBorder="1" applyAlignment="1" applyProtection="1">
      <alignment horizontal="center"/>
    </xf>
    <xf numFmtId="0" fontId="21" fillId="3" borderId="9" xfId="3" applyFont="1" applyFill="1" applyBorder="1" applyAlignment="1" applyProtection="1">
      <alignment horizontal="center"/>
    </xf>
    <xf numFmtId="0" fontId="21" fillId="3" borderId="0" xfId="3" applyFont="1" applyFill="1" applyBorder="1" applyProtection="1"/>
    <xf numFmtId="166" fontId="21" fillId="3" borderId="0" xfId="4" applyNumberFormat="1" applyFont="1" applyFill="1" applyBorder="1" applyAlignment="1" applyProtection="1">
      <alignment horizontal="center"/>
    </xf>
    <xf numFmtId="166" fontId="21" fillId="4" borderId="23" xfId="4" applyNumberFormat="1" applyFont="1" applyFill="1" applyBorder="1" applyAlignment="1" applyProtection="1">
      <alignment horizontal="center"/>
    </xf>
    <xf numFmtId="10" fontId="21" fillId="4" borderId="13" xfId="5" applyNumberFormat="1" applyFont="1" applyFill="1" applyBorder="1" applyAlignment="1" applyProtection="1">
      <alignment horizontal="center"/>
    </xf>
    <xf numFmtId="166" fontId="21" fillId="3" borderId="10" xfId="4" applyNumberFormat="1" applyFont="1" applyFill="1" applyBorder="1" applyAlignment="1" applyProtection="1">
      <alignment horizontal="center"/>
    </xf>
    <xf numFmtId="0" fontId="18" fillId="0" borderId="0" xfId="3" applyFont="1" applyProtection="1"/>
    <xf numFmtId="3" fontId="18" fillId="0" borderId="0" xfId="3" applyNumberFormat="1" applyFont="1" applyAlignment="1" applyProtection="1">
      <alignment wrapText="1"/>
    </xf>
    <xf numFmtId="10" fontId="18" fillId="0" borderId="0" xfId="3" applyNumberFormat="1" applyFont="1" applyAlignment="1" applyProtection="1">
      <alignment wrapText="1"/>
    </xf>
    <xf numFmtId="6" fontId="22" fillId="0" borderId="0" xfId="3" applyNumberFormat="1" applyFont="1" applyProtection="1"/>
    <xf numFmtId="6" fontId="18" fillId="0" borderId="0" xfId="3" applyNumberFormat="1" applyFont="1" applyProtection="1"/>
    <xf numFmtId="3" fontId="22" fillId="0" borderId="0" xfId="3" applyNumberFormat="1" applyFont="1" applyProtection="1"/>
    <xf numFmtId="10" fontId="22" fillId="0" borderId="0" xfId="3" applyNumberFormat="1" applyFont="1" applyProtection="1"/>
    <xf numFmtId="3" fontId="18" fillId="0" borderId="0" xfId="3" applyNumberFormat="1" applyFont="1" applyProtection="1"/>
    <xf numFmtId="10" fontId="18" fillId="0" borderId="0" xfId="3" applyNumberFormat="1" applyFont="1" applyProtection="1"/>
    <xf numFmtId="166" fontId="18" fillId="0" borderId="0" xfId="4" applyNumberFormat="1" applyFont="1" applyProtection="1"/>
    <xf numFmtId="10" fontId="18" fillId="3" borderId="0" xfId="3" applyNumberFormat="1" applyFont="1" applyFill="1" applyBorder="1" applyProtection="1"/>
    <xf numFmtId="10" fontId="18" fillId="3" borderId="22" xfId="5" applyNumberFormat="1" applyFont="1" applyFill="1" applyBorder="1" applyAlignment="1" applyProtection="1">
      <alignment horizontal="center"/>
    </xf>
    <xf numFmtId="166" fontId="21" fillId="3" borderId="24" xfId="4" applyNumberFormat="1" applyFont="1" applyFill="1" applyBorder="1" applyAlignment="1" applyProtection="1">
      <alignment horizontal="center"/>
    </xf>
    <xf numFmtId="10" fontId="18" fillId="3" borderId="25" xfId="3" applyNumberFormat="1" applyFont="1" applyFill="1" applyBorder="1" applyProtection="1"/>
    <xf numFmtId="166" fontId="21" fillId="3" borderId="25" xfId="4" applyNumberFormat="1" applyFont="1" applyFill="1" applyBorder="1" applyAlignment="1" applyProtection="1">
      <alignment horizontal="center"/>
    </xf>
    <xf numFmtId="10" fontId="21" fillId="4" borderId="26" xfId="5" applyNumberFormat="1" applyFont="1" applyFill="1" applyBorder="1" applyAlignment="1" applyProtection="1">
      <alignment horizontal="center"/>
    </xf>
    <xf numFmtId="10" fontId="18" fillId="3" borderId="23" xfId="3" applyNumberFormat="1" applyFont="1" applyFill="1" applyBorder="1" applyProtection="1"/>
    <xf numFmtId="0" fontId="18" fillId="3" borderId="27" xfId="3" applyFont="1" applyFill="1" applyBorder="1" applyAlignment="1" applyProtection="1">
      <alignment horizontal="center"/>
    </xf>
    <xf numFmtId="0" fontId="18" fillId="3" borderId="22" xfId="3" applyFont="1" applyFill="1" applyBorder="1" applyAlignment="1" applyProtection="1">
      <alignment horizontal="center"/>
    </xf>
    <xf numFmtId="0" fontId="18" fillId="4" borderId="13" xfId="3" applyFont="1" applyFill="1" applyBorder="1" applyAlignment="1" applyProtection="1">
      <alignment horizontal="center"/>
    </xf>
    <xf numFmtId="10" fontId="18" fillId="3" borderId="0" xfId="3" applyNumberFormat="1" applyFont="1" applyFill="1" applyBorder="1" applyAlignment="1" applyProtection="1">
      <alignment horizontal="right"/>
    </xf>
    <xf numFmtId="0" fontId="21" fillId="3" borderId="20" xfId="3" applyFont="1" applyFill="1" applyBorder="1" applyAlignment="1" applyProtection="1">
      <alignment horizontal="right"/>
    </xf>
    <xf numFmtId="10" fontId="23" fillId="3" borderId="21" xfId="3" applyNumberFormat="1" applyFont="1" applyFill="1" applyBorder="1" applyAlignment="1" applyProtection="1">
      <alignment horizontal="center"/>
    </xf>
    <xf numFmtId="0" fontId="18" fillId="3" borderId="20" xfId="3" applyFont="1" applyFill="1" applyBorder="1" applyAlignment="1" applyProtection="1">
      <alignment horizontal="right"/>
    </xf>
    <xf numFmtId="10" fontId="23" fillId="4" borderId="13" xfId="5" applyNumberFormat="1" applyFont="1" applyFill="1" applyBorder="1" applyAlignment="1" applyProtection="1">
      <alignment horizontal="center"/>
    </xf>
    <xf numFmtId="0" fontId="18" fillId="4" borderId="13" xfId="3" applyFont="1" applyFill="1" applyBorder="1" applyAlignment="1" applyProtection="1">
      <alignment horizontal="center" wrapText="1"/>
    </xf>
    <xf numFmtId="0" fontId="18" fillId="4" borderId="15" xfId="3" applyFont="1" applyFill="1" applyBorder="1" applyAlignment="1" applyProtection="1">
      <alignment horizontal="center" wrapText="1"/>
    </xf>
    <xf numFmtId="0" fontId="18" fillId="3" borderId="16" xfId="3" applyFont="1" applyFill="1" applyBorder="1" applyProtection="1"/>
    <xf numFmtId="0" fontId="18" fillId="3" borderId="2" xfId="3" applyFont="1" applyFill="1" applyBorder="1" applyProtection="1"/>
    <xf numFmtId="0" fontId="24" fillId="3" borderId="2" xfId="3" applyFont="1" applyFill="1" applyBorder="1" applyProtection="1"/>
    <xf numFmtId="166" fontId="21" fillId="3" borderId="17" xfId="4" applyNumberFormat="1" applyFont="1" applyFill="1" applyBorder="1" applyAlignment="1" applyProtection="1">
      <alignment horizontal="center"/>
    </xf>
    <xf numFmtId="0" fontId="18" fillId="0" borderId="0" xfId="3" applyNumberFormat="1" applyFont="1" applyFill="1" applyBorder="1" applyProtection="1"/>
    <xf numFmtId="0" fontId="18" fillId="0" borderId="0" xfId="3" applyFont="1" applyFill="1" applyBorder="1" applyProtection="1"/>
    <xf numFmtId="0" fontId="18" fillId="3" borderId="0" xfId="3" applyFont="1" applyFill="1" applyProtection="1"/>
    <xf numFmtId="0" fontId="24" fillId="0" borderId="0" xfId="3" applyFont="1" applyProtection="1"/>
    <xf numFmtId="0" fontId="9" fillId="3" borderId="0" xfId="3" applyFont="1" applyFill="1" applyProtection="1"/>
    <xf numFmtId="166" fontId="9" fillId="0" borderId="0" xfId="4" applyNumberFormat="1" applyFont="1" applyProtection="1"/>
    <xf numFmtId="0" fontId="17" fillId="4" borderId="0" xfId="2" applyFont="1" applyFill="1" applyBorder="1" applyProtection="1"/>
    <xf numFmtId="0" fontId="18" fillId="4" borderId="20" xfId="3" applyFont="1" applyFill="1" applyBorder="1" applyAlignment="1" applyProtection="1">
      <alignment horizontal="center"/>
    </xf>
    <xf numFmtId="0" fontId="18" fillId="4" borderId="0" xfId="3" applyFont="1" applyFill="1" applyBorder="1" applyAlignment="1" applyProtection="1">
      <alignment horizontal="center"/>
    </xf>
    <xf numFmtId="10" fontId="20" fillId="4" borderId="22" xfId="5" applyNumberFormat="1" applyFont="1" applyFill="1" applyBorder="1" applyAlignment="1" applyProtection="1">
      <alignment horizontal="center"/>
    </xf>
    <xf numFmtId="166" fontId="20" fillId="4" borderId="0" xfId="4" applyNumberFormat="1" applyFont="1" applyFill="1" applyBorder="1" applyAlignment="1" applyProtection="1">
      <alignment horizontal="center"/>
    </xf>
    <xf numFmtId="166" fontId="20" fillId="4" borderId="22" xfId="4" applyNumberFormat="1" applyFont="1" applyFill="1" applyBorder="1" applyAlignment="1" applyProtection="1">
      <alignment horizontal="center"/>
    </xf>
    <xf numFmtId="0" fontId="21" fillId="4" borderId="0" xfId="3" applyFont="1" applyFill="1" applyBorder="1" applyProtection="1"/>
    <xf numFmtId="166" fontId="21" fillId="4" borderId="0" xfId="4" applyNumberFormat="1" applyFont="1" applyFill="1" applyBorder="1" applyAlignment="1" applyProtection="1">
      <alignment horizontal="center"/>
    </xf>
    <xf numFmtId="0" fontId="20" fillId="4" borderId="0" xfId="3" applyFont="1" applyFill="1" applyBorder="1" applyProtection="1"/>
    <xf numFmtId="10" fontId="18" fillId="4" borderId="22" xfId="5" applyNumberFormat="1" applyFont="1" applyFill="1" applyBorder="1" applyAlignment="1" applyProtection="1">
      <alignment horizontal="center"/>
    </xf>
    <xf numFmtId="10" fontId="21" fillId="4" borderId="22" xfId="5" applyNumberFormat="1" applyFont="1" applyFill="1" applyBorder="1" applyAlignment="1" applyProtection="1">
      <alignment horizontal="center"/>
    </xf>
    <xf numFmtId="44" fontId="9" fillId="29" borderId="14" xfId="4" applyFont="1" applyFill="1" applyBorder="1" applyAlignment="1" applyProtection="1">
      <alignment vertical="center"/>
    </xf>
    <xf numFmtId="0" fontId="18" fillId="4" borderId="0" xfId="3" applyFont="1" applyFill="1" applyProtection="1"/>
    <xf numFmtId="0" fontId="21" fillId="4" borderId="9" xfId="3" applyFont="1" applyFill="1" applyBorder="1" applyAlignment="1" applyProtection="1">
      <alignment horizontal="center"/>
    </xf>
    <xf numFmtId="166" fontId="21" fillId="4" borderId="10" xfId="4" applyNumberFormat="1" applyFont="1" applyFill="1" applyBorder="1" applyAlignment="1" applyProtection="1">
      <alignment horizontal="center"/>
    </xf>
    <xf numFmtId="0" fontId="18" fillId="3" borderId="23" xfId="3" applyFont="1" applyFill="1" applyBorder="1" applyAlignment="1" applyProtection="1">
      <alignment horizontal="center"/>
    </xf>
    <xf numFmtId="10" fontId="18" fillId="3" borderId="22" xfId="3" applyNumberFormat="1" applyFont="1" applyFill="1" applyBorder="1" applyAlignment="1" applyProtection="1">
      <alignment horizontal="center" wrapText="1"/>
    </xf>
    <xf numFmtId="0" fontId="18" fillId="3" borderId="23" xfId="3" applyFont="1" applyFill="1" applyBorder="1" applyAlignment="1" applyProtection="1">
      <alignment horizontal="center"/>
    </xf>
    <xf numFmtId="10" fontId="18" fillId="3" borderId="23" xfId="3" applyNumberFormat="1" applyFont="1" applyFill="1" applyBorder="1" applyAlignment="1" applyProtection="1">
      <alignment horizontal="center" wrapText="1"/>
    </xf>
    <xf numFmtId="0" fontId="18" fillId="3" borderId="23" xfId="3" applyFont="1" applyFill="1" applyBorder="1" applyAlignment="1" applyProtection="1">
      <alignment horizontal="center" wrapText="1"/>
    </xf>
    <xf numFmtId="10" fontId="18" fillId="3" borderId="28" xfId="3" applyNumberFormat="1" applyFont="1" applyFill="1" applyBorder="1" applyAlignment="1" applyProtection="1">
      <alignment horizontal="center" wrapText="1"/>
    </xf>
    <xf numFmtId="0" fontId="18" fillId="3" borderId="29" xfId="3" applyFont="1" applyFill="1" applyBorder="1" applyAlignment="1" applyProtection="1">
      <alignment horizontal="center"/>
    </xf>
    <xf numFmtId="10" fontId="18" fillId="3" borderId="29" xfId="3" applyNumberFormat="1" applyFont="1" applyFill="1" applyBorder="1" applyAlignment="1" applyProtection="1">
      <alignment horizontal="center" wrapText="1"/>
    </xf>
    <xf numFmtId="0" fontId="18" fillId="3" borderId="29" xfId="3" applyFont="1" applyFill="1" applyBorder="1" applyAlignment="1" applyProtection="1">
      <alignment horizontal="center" wrapText="1"/>
    </xf>
    <xf numFmtId="0" fontId="21" fillId="30" borderId="0" xfId="3" applyFont="1" applyFill="1" applyBorder="1" applyProtection="1"/>
    <xf numFmtId="166" fontId="21" fillId="30" borderId="0" xfId="4" applyNumberFormat="1" applyFont="1" applyFill="1" applyBorder="1" applyAlignment="1" applyProtection="1">
      <alignment horizontal="center"/>
    </xf>
    <xf numFmtId="10" fontId="21" fillId="30" borderId="22" xfId="5" applyNumberFormat="1" applyFont="1" applyFill="1" applyBorder="1" applyAlignment="1" applyProtection="1">
      <alignment horizontal="center"/>
    </xf>
    <xf numFmtId="0" fontId="0" fillId="30" borderId="0" xfId="0" applyFill="1" applyAlignment="1" applyProtection="1">
      <alignment wrapText="1"/>
    </xf>
    <xf numFmtId="0" fontId="0" fillId="30" borderId="0" xfId="0" applyFill="1" applyProtection="1"/>
    <xf numFmtId="0" fontId="0" fillId="4" borderId="0" xfId="0" applyFill="1" applyProtection="1"/>
    <xf numFmtId="0" fontId="0" fillId="0" borderId="0" xfId="0" applyProtection="1"/>
    <xf numFmtId="0" fontId="6" fillId="4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4" fillId="4" borderId="0" xfId="0" applyFont="1" applyFill="1" applyProtection="1"/>
    <xf numFmtId="0" fontId="0" fillId="4" borderId="2" xfId="0" applyFill="1" applyBorder="1" applyProtection="1"/>
    <xf numFmtId="0" fontId="2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8" fontId="0" fillId="4" borderId="1" xfId="0" applyNumberForma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8" fontId="0" fillId="0" borderId="1" xfId="1" applyNumberFormat="1" applyFont="1" applyBorder="1" applyAlignment="1" applyProtection="1">
      <alignment horizontal="center" vertical="center"/>
    </xf>
    <xf numFmtId="44" fontId="0" fillId="4" borderId="1" xfId="1" applyFont="1" applyFill="1" applyBorder="1" applyAlignment="1" applyProtection="1">
      <alignment horizontal="center" vertical="center"/>
    </xf>
    <xf numFmtId="0" fontId="0" fillId="31" borderId="0" xfId="0" applyFill="1" applyProtection="1">
      <protection locked="0"/>
    </xf>
    <xf numFmtId="0" fontId="21" fillId="31" borderId="0" xfId="3" applyFont="1" applyFill="1" applyBorder="1" applyProtection="1">
      <protection locked="0"/>
    </xf>
    <xf numFmtId="10" fontId="21" fillId="31" borderId="22" xfId="5" applyNumberFormat="1" applyFont="1" applyFill="1" applyBorder="1" applyAlignment="1" applyProtection="1">
      <alignment horizontal="center"/>
      <protection locked="0"/>
    </xf>
    <xf numFmtId="44" fontId="0" fillId="31" borderId="1" xfId="1" applyFont="1" applyFill="1" applyBorder="1" applyAlignment="1" applyProtection="1">
      <alignment horizontal="center" vertical="center"/>
      <protection locked="0"/>
    </xf>
    <xf numFmtId="0" fontId="0" fillId="31" borderId="1" xfId="0" applyFill="1" applyBorder="1" applyAlignment="1" applyProtection="1">
      <alignment horizontal="center" vertical="center"/>
      <protection locked="0"/>
    </xf>
    <xf numFmtId="3" fontId="9" fillId="4" borderId="0" xfId="3" applyNumberFormat="1" applyFill="1" applyBorder="1" applyAlignment="1" applyProtection="1"/>
  </cellXfs>
  <cellStyles count="81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Body" xfId="31"/>
    <cellStyle name="Calculation 2" xfId="32"/>
    <cellStyle name="Check Cell 2" xfId="33"/>
    <cellStyle name="Comma 2" xfId="34"/>
    <cellStyle name="Currency" xfId="1" builtinId="4"/>
    <cellStyle name="Currency 2" xfId="4"/>
    <cellStyle name="Currency 3" xfId="35"/>
    <cellStyle name="DateTime" xfId="36"/>
    <cellStyle name="Explanatory Text 2" xfId="37"/>
    <cellStyle name="Float" xfId="38"/>
    <cellStyle name="Good 2" xfId="39"/>
    <cellStyle name="Header1" xfId="40"/>
    <cellStyle name="Header2" xfId="41"/>
    <cellStyle name="Heading 1 2" xfId="42"/>
    <cellStyle name="Heading 2 2" xfId="43"/>
    <cellStyle name="Heading 3 2" xfId="44"/>
    <cellStyle name="Heading 3 4" xfId="45"/>
    <cellStyle name="Heading 4 2" xfId="46"/>
    <cellStyle name="Input 2" xfId="47"/>
    <cellStyle name="Linked Cell 2" xfId="48"/>
    <cellStyle name="Neutral 2" xfId="49"/>
    <cellStyle name="no dec" xfId="50"/>
    <cellStyle name="Normal" xfId="0" builtinId="0"/>
    <cellStyle name="Normal - Style1" xfId="51"/>
    <cellStyle name="Normal - Style2" xfId="52"/>
    <cellStyle name="Normal - Style3" xfId="53"/>
    <cellStyle name="Normal - Style4" xfId="54"/>
    <cellStyle name="Normal - Style5" xfId="55"/>
    <cellStyle name="Normal - Style6" xfId="56"/>
    <cellStyle name="Normal - Style7" xfId="57"/>
    <cellStyle name="Normal - Style8" xfId="58"/>
    <cellStyle name="Normal 2" xfId="3"/>
    <cellStyle name="Normal 2 2" xfId="59"/>
    <cellStyle name="Normal 2 8" xfId="60"/>
    <cellStyle name="Normal 3" xfId="61"/>
    <cellStyle name="Normal 3 2" xfId="62"/>
    <cellStyle name="Normal_Sheet2" xfId="2"/>
    <cellStyle name="Note 2" xfId="63"/>
    <cellStyle name="Output 2" xfId="64"/>
    <cellStyle name="Percent 2" xfId="5"/>
    <cellStyle name="PSChar" xfId="65"/>
    <cellStyle name="PSDate" xfId="66"/>
    <cellStyle name="PSDec" xfId="67"/>
    <cellStyle name="PSHeading" xfId="68"/>
    <cellStyle name="PSInt" xfId="69"/>
    <cellStyle name="PSSpacer" xfId="70"/>
    <cellStyle name="Style 1" xfId="71"/>
    <cellStyle name="Style 21" xfId="72"/>
    <cellStyle name="Style 22" xfId="73"/>
    <cellStyle name="Style 23" xfId="74"/>
    <cellStyle name="Style 24" xfId="75"/>
    <cellStyle name="Style 25" xfId="76"/>
    <cellStyle name="Style 26" xfId="77"/>
    <cellStyle name="Title 2" xfId="78"/>
    <cellStyle name="Total 2" xfId="79"/>
    <cellStyle name="Warning Text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zoomScaleNormal="100" workbookViewId="0">
      <selection activeCell="D22" sqref="D22"/>
    </sheetView>
  </sheetViews>
  <sheetFormatPr defaultRowHeight="15" x14ac:dyDescent="0.25"/>
  <cols>
    <col min="1" max="1" width="2.42578125" style="145" customWidth="1"/>
    <col min="2" max="2" width="41.5703125" style="146" customWidth="1"/>
    <col min="3" max="3" width="20.7109375" style="146" customWidth="1"/>
    <col min="4" max="4" width="0.42578125" style="146" customWidth="1"/>
    <col min="5" max="5" width="20.7109375" style="146" customWidth="1"/>
    <col min="6" max="6" width="0.42578125" style="146" customWidth="1"/>
    <col min="7" max="7" width="20.7109375" style="146" customWidth="1"/>
    <col min="8" max="8" width="0.42578125" style="146" customWidth="1"/>
    <col min="9" max="9" width="20.7109375" style="145" customWidth="1"/>
    <col min="10" max="10" width="0.42578125" style="145" customWidth="1"/>
    <col min="11" max="11" width="20.7109375" style="145" customWidth="1"/>
    <col min="12" max="12" width="0.42578125" style="145" customWidth="1"/>
    <col min="13" max="13" width="20.7109375" style="145" customWidth="1"/>
    <col min="14" max="30" width="9.140625" style="145"/>
    <col min="31" max="16384" width="9.140625" style="146"/>
  </cols>
  <sheetData>
    <row r="1" spans="2:13" ht="21" x14ac:dyDescent="0.35">
      <c r="C1" s="147" t="s">
        <v>208</v>
      </c>
    </row>
    <row r="2" spans="2:13" ht="21" x14ac:dyDescent="0.35">
      <c r="B2" s="148" t="s">
        <v>73</v>
      </c>
      <c r="C2" s="148"/>
      <c r="D2" s="148"/>
      <c r="E2" s="148"/>
      <c r="F2" s="148"/>
      <c r="G2" s="148"/>
      <c r="H2" s="147"/>
    </row>
    <row r="3" spans="2:13" s="145" customFormat="1" ht="21" x14ac:dyDescent="0.35">
      <c r="B3" s="148" t="s">
        <v>72</v>
      </c>
      <c r="C3" s="148"/>
      <c r="D3" s="148"/>
      <c r="E3" s="148"/>
      <c r="F3" s="148"/>
      <c r="G3" s="148"/>
      <c r="H3" s="147"/>
    </row>
    <row r="4" spans="2:13" s="145" customFormat="1" x14ac:dyDescent="0.25">
      <c r="B4" s="149" t="s">
        <v>80</v>
      </c>
    </row>
    <row r="5" spans="2:13" s="145" customFormat="1" x14ac:dyDescent="0.25">
      <c r="B5" s="149"/>
    </row>
    <row r="6" spans="2:13" s="145" customFormat="1" ht="30" x14ac:dyDescent="0.25">
      <c r="B6" s="150"/>
      <c r="C6" s="151" t="s">
        <v>74</v>
      </c>
      <c r="D6" s="151"/>
      <c r="E6" s="151" t="s">
        <v>75</v>
      </c>
      <c r="F6" s="151"/>
      <c r="G6" s="151" t="s">
        <v>76</v>
      </c>
      <c r="H6" s="151"/>
      <c r="I6" s="151" t="s">
        <v>77</v>
      </c>
      <c r="J6" s="151"/>
      <c r="K6" s="151" t="s">
        <v>78</v>
      </c>
      <c r="L6" s="151"/>
      <c r="M6" s="151" t="s">
        <v>79</v>
      </c>
    </row>
    <row r="7" spans="2:13" s="145" customFormat="1" ht="15.75" x14ac:dyDescent="0.25">
      <c r="B7" s="152" t="s">
        <v>0</v>
      </c>
      <c r="C7" s="153" t="s">
        <v>87</v>
      </c>
      <c r="D7" s="153"/>
      <c r="E7" s="153" t="s">
        <v>87</v>
      </c>
      <c r="F7" s="153"/>
      <c r="G7" s="153" t="s">
        <v>87</v>
      </c>
      <c r="H7" s="153"/>
      <c r="I7" s="153" t="s">
        <v>87</v>
      </c>
      <c r="J7" s="153"/>
      <c r="K7" s="153" t="s">
        <v>88</v>
      </c>
      <c r="L7" s="153"/>
      <c r="M7" s="153" t="s">
        <v>92</v>
      </c>
    </row>
    <row r="8" spans="2:13" s="145" customFormat="1" ht="15.75" customHeight="1" x14ac:dyDescent="0.25">
      <c r="B8" s="152" t="s">
        <v>1</v>
      </c>
      <c r="C8" s="153" t="s">
        <v>87</v>
      </c>
      <c r="D8" s="153"/>
      <c r="E8" s="153" t="s">
        <v>87</v>
      </c>
      <c r="F8" s="153"/>
      <c r="G8" s="153" t="s">
        <v>87</v>
      </c>
      <c r="H8" s="153"/>
      <c r="I8" s="153" t="s">
        <v>87</v>
      </c>
      <c r="J8" s="153"/>
      <c r="K8" s="153" t="s">
        <v>89</v>
      </c>
      <c r="L8" s="153"/>
      <c r="M8" s="153" t="s">
        <v>89</v>
      </c>
    </row>
    <row r="9" spans="2:13" ht="15.75" customHeight="1" x14ac:dyDescent="0.25">
      <c r="B9" s="154" t="s">
        <v>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6"/>
    </row>
    <row r="10" spans="2:13" s="145" customFormat="1" ht="31.5" x14ac:dyDescent="0.25">
      <c r="B10" s="152" t="s">
        <v>3</v>
      </c>
      <c r="C10" s="153" t="s">
        <v>87</v>
      </c>
      <c r="D10" s="153"/>
      <c r="E10" s="153" t="s">
        <v>87</v>
      </c>
      <c r="F10" s="153"/>
      <c r="G10" s="153" t="s">
        <v>87</v>
      </c>
      <c r="H10" s="153"/>
      <c r="I10" s="153" t="s">
        <v>87</v>
      </c>
      <c r="J10" s="153"/>
      <c r="K10" s="153" t="s">
        <v>90</v>
      </c>
      <c r="L10" s="153"/>
      <c r="M10" s="153" t="s">
        <v>90</v>
      </c>
    </row>
    <row r="11" spans="2:13" s="145" customFormat="1" ht="15.75" x14ac:dyDescent="0.25">
      <c r="B11" s="152" t="s">
        <v>4</v>
      </c>
      <c r="C11" s="153" t="s">
        <v>87</v>
      </c>
      <c r="D11" s="153"/>
      <c r="E11" s="153" t="s">
        <v>87</v>
      </c>
      <c r="F11" s="153"/>
      <c r="G11" s="153" t="s">
        <v>87</v>
      </c>
      <c r="H11" s="153"/>
      <c r="I11" s="153" t="s">
        <v>87</v>
      </c>
      <c r="J11" s="153"/>
      <c r="K11" s="153" t="s">
        <v>90</v>
      </c>
      <c r="L11" s="153"/>
      <c r="M11" s="153" t="s">
        <v>90</v>
      </c>
    </row>
    <row r="12" spans="2:13" s="145" customFormat="1" ht="15.75" x14ac:dyDescent="0.25">
      <c r="B12" s="152" t="s">
        <v>5</v>
      </c>
      <c r="C12" s="153" t="s">
        <v>87</v>
      </c>
      <c r="D12" s="153"/>
      <c r="E12" s="153" t="s">
        <v>87</v>
      </c>
      <c r="F12" s="153"/>
      <c r="G12" s="153" t="s">
        <v>87</v>
      </c>
      <c r="H12" s="153"/>
      <c r="I12" s="153" t="s">
        <v>87</v>
      </c>
      <c r="J12" s="153"/>
      <c r="K12" s="153" t="s">
        <v>90</v>
      </c>
      <c r="L12" s="153"/>
      <c r="M12" s="153" t="s">
        <v>90</v>
      </c>
    </row>
    <row r="13" spans="2:13" s="145" customFormat="1" ht="15.75" x14ac:dyDescent="0.25">
      <c r="B13" s="152" t="s">
        <v>6</v>
      </c>
      <c r="C13" s="153" t="s">
        <v>87</v>
      </c>
      <c r="D13" s="153"/>
      <c r="E13" s="153" t="s">
        <v>87</v>
      </c>
      <c r="F13" s="153"/>
      <c r="G13" s="153" t="s">
        <v>87</v>
      </c>
      <c r="H13" s="153"/>
      <c r="I13" s="153" t="s">
        <v>87</v>
      </c>
      <c r="J13" s="153"/>
      <c r="K13" s="153" t="s">
        <v>90</v>
      </c>
      <c r="L13" s="153"/>
      <c r="M13" s="153" t="s">
        <v>90</v>
      </c>
    </row>
    <row r="14" spans="2:13" ht="15.75" x14ac:dyDescent="0.25">
      <c r="B14" s="154" t="s">
        <v>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2:13" s="145" customFormat="1" ht="15.75" x14ac:dyDescent="0.25">
      <c r="B15" s="152" t="s">
        <v>8</v>
      </c>
      <c r="C15" s="153" t="s">
        <v>87</v>
      </c>
      <c r="D15" s="153"/>
      <c r="E15" s="153" t="s">
        <v>87</v>
      </c>
      <c r="F15" s="153"/>
      <c r="G15" s="153" t="s">
        <v>87</v>
      </c>
      <c r="H15" s="153"/>
      <c r="I15" s="153" t="s">
        <v>87</v>
      </c>
      <c r="J15" s="153"/>
      <c r="K15" s="153">
        <v>119</v>
      </c>
      <c r="L15" s="153"/>
      <c r="M15" s="153">
        <v>64</v>
      </c>
    </row>
    <row r="16" spans="2:13" s="145" customFormat="1" ht="15.75" x14ac:dyDescent="0.25">
      <c r="B16" s="152" t="s">
        <v>9</v>
      </c>
      <c r="C16" s="153" t="s">
        <v>87</v>
      </c>
      <c r="D16" s="153"/>
      <c r="E16" s="153" t="s">
        <v>87</v>
      </c>
      <c r="F16" s="153"/>
      <c r="G16" s="153" t="s">
        <v>87</v>
      </c>
      <c r="H16" s="153"/>
      <c r="I16" s="153" t="s">
        <v>87</v>
      </c>
      <c r="J16" s="153"/>
      <c r="K16" s="153" t="s">
        <v>90</v>
      </c>
      <c r="L16" s="153"/>
      <c r="M16" s="153" t="s">
        <v>90</v>
      </c>
    </row>
    <row r="17" spans="2:20" s="145" customFormat="1" ht="15.75" x14ac:dyDescent="0.25">
      <c r="B17" s="152" t="s">
        <v>10</v>
      </c>
      <c r="C17" s="153" t="s">
        <v>87</v>
      </c>
      <c r="D17" s="153"/>
      <c r="E17" s="153" t="s">
        <v>87</v>
      </c>
      <c r="F17" s="153"/>
      <c r="G17" s="153" t="s">
        <v>87</v>
      </c>
      <c r="H17" s="153"/>
      <c r="I17" s="153" t="s">
        <v>87</v>
      </c>
      <c r="J17" s="153"/>
      <c r="K17" s="153">
        <v>80</v>
      </c>
      <c r="L17" s="153"/>
      <c r="M17" s="153">
        <v>50</v>
      </c>
    </row>
    <row r="18" spans="2:20" s="145" customFormat="1" ht="15.75" x14ac:dyDescent="0.25">
      <c r="B18" s="152" t="s">
        <v>11</v>
      </c>
      <c r="C18" s="153" t="s">
        <v>87</v>
      </c>
      <c r="D18" s="153"/>
      <c r="E18" s="153" t="s">
        <v>87</v>
      </c>
      <c r="F18" s="153"/>
      <c r="G18" s="153" t="s">
        <v>87</v>
      </c>
      <c r="H18" s="153"/>
      <c r="I18" s="153" t="s">
        <v>87</v>
      </c>
      <c r="J18" s="153"/>
      <c r="K18" s="153">
        <v>40</v>
      </c>
      <c r="L18" s="153"/>
      <c r="M18" s="153">
        <v>15</v>
      </c>
    </row>
    <row r="19" spans="2:20" s="145" customFormat="1" ht="15.75" x14ac:dyDescent="0.25">
      <c r="B19" s="152" t="s">
        <v>12</v>
      </c>
      <c r="C19" s="153" t="s">
        <v>87</v>
      </c>
      <c r="D19" s="153"/>
      <c r="E19" s="153" t="s">
        <v>87</v>
      </c>
      <c r="F19" s="153"/>
      <c r="G19" s="153" t="s">
        <v>87</v>
      </c>
      <c r="H19" s="153"/>
      <c r="I19" s="153" t="s">
        <v>87</v>
      </c>
      <c r="J19" s="153"/>
      <c r="K19" s="153">
        <v>40</v>
      </c>
      <c r="L19" s="153"/>
      <c r="M19" s="153">
        <v>0</v>
      </c>
    </row>
    <row r="20" spans="2:20" ht="15.75" customHeight="1" x14ac:dyDescent="0.25">
      <c r="B20" s="157" t="s">
        <v>13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9"/>
    </row>
    <row r="21" spans="2:20" ht="15.75" x14ac:dyDescent="0.25">
      <c r="B21" s="160" t="s">
        <v>14</v>
      </c>
      <c r="C21" s="161" t="s">
        <v>87</v>
      </c>
      <c r="D21" s="161"/>
      <c r="E21" s="161" t="s">
        <v>87</v>
      </c>
      <c r="F21" s="161"/>
      <c r="G21" s="161" t="s">
        <v>87</v>
      </c>
      <c r="H21" s="161"/>
      <c r="I21" s="153" t="s">
        <v>87</v>
      </c>
      <c r="J21" s="153"/>
      <c r="K21" s="153" t="s">
        <v>91</v>
      </c>
      <c r="L21" s="153"/>
      <c r="M21" s="153" t="s">
        <v>91</v>
      </c>
    </row>
    <row r="22" spans="2:20" ht="15.75" x14ac:dyDescent="0.25">
      <c r="B22" s="160" t="s">
        <v>83</v>
      </c>
      <c r="C22" s="162" t="s">
        <v>87</v>
      </c>
      <c r="D22" s="161"/>
      <c r="E22" s="162" t="s">
        <v>87</v>
      </c>
      <c r="F22" s="161"/>
      <c r="G22" s="162" t="s">
        <v>87</v>
      </c>
      <c r="H22" s="161"/>
      <c r="I22" s="162" t="s">
        <v>87</v>
      </c>
      <c r="J22" s="153"/>
      <c r="K22" s="162" t="s">
        <v>91</v>
      </c>
      <c r="L22" s="153"/>
      <c r="M22" s="162" t="s">
        <v>91</v>
      </c>
    </row>
    <row r="23" spans="2:20" ht="15.75" x14ac:dyDescent="0.25">
      <c r="B23" s="160" t="s">
        <v>15</v>
      </c>
      <c r="C23" s="161" t="s">
        <v>87</v>
      </c>
      <c r="D23" s="161"/>
      <c r="E23" s="161" t="s">
        <v>87</v>
      </c>
      <c r="F23" s="161"/>
      <c r="G23" s="161" t="s">
        <v>87</v>
      </c>
      <c r="H23" s="161"/>
      <c r="I23" s="153" t="s">
        <v>87</v>
      </c>
      <c r="J23" s="153"/>
      <c r="K23" s="153">
        <v>0</v>
      </c>
      <c r="L23" s="153"/>
      <c r="M23" s="153">
        <v>0</v>
      </c>
    </row>
    <row r="24" spans="2:20" ht="15.75" x14ac:dyDescent="0.25">
      <c r="B24" s="160" t="s">
        <v>16</v>
      </c>
      <c r="C24" s="172" t="s">
        <v>87</v>
      </c>
      <c r="D24" s="173"/>
      <c r="E24" s="172" t="s">
        <v>87</v>
      </c>
      <c r="F24" s="173"/>
      <c r="G24" s="162" t="s">
        <v>87</v>
      </c>
      <c r="H24" s="161"/>
      <c r="I24" s="172" t="s">
        <v>87</v>
      </c>
      <c r="J24" s="153"/>
      <c r="K24" s="162">
        <v>0</v>
      </c>
      <c r="L24" s="173"/>
      <c r="M24" s="162">
        <v>0</v>
      </c>
      <c r="O24" s="169"/>
      <c r="T24" s="169"/>
    </row>
    <row r="25" spans="2:20" ht="31.5" x14ac:dyDescent="0.25">
      <c r="B25" s="160" t="s">
        <v>17</v>
      </c>
      <c r="C25" s="173" t="s">
        <v>87</v>
      </c>
      <c r="D25" s="173"/>
      <c r="E25" s="173" t="s">
        <v>87</v>
      </c>
      <c r="F25" s="173"/>
      <c r="G25" s="161" t="s">
        <v>87</v>
      </c>
      <c r="H25" s="161"/>
      <c r="I25" s="173" t="s">
        <v>87</v>
      </c>
      <c r="J25" s="153"/>
      <c r="K25" s="153">
        <v>6</v>
      </c>
      <c r="L25" s="173"/>
      <c r="M25" s="153">
        <v>3</v>
      </c>
      <c r="O25" s="169"/>
      <c r="T25" s="169"/>
    </row>
    <row r="26" spans="2:20" ht="15.75" x14ac:dyDescent="0.25">
      <c r="B26" s="160" t="s">
        <v>18</v>
      </c>
      <c r="C26" s="161" t="s">
        <v>87</v>
      </c>
      <c r="D26" s="161"/>
      <c r="E26" s="161" t="s">
        <v>87</v>
      </c>
      <c r="F26" s="161"/>
      <c r="G26" s="161" t="s">
        <v>87</v>
      </c>
      <c r="H26" s="161"/>
      <c r="I26" s="153" t="s">
        <v>87</v>
      </c>
      <c r="J26" s="153"/>
      <c r="K26" s="163">
        <v>15061.31</v>
      </c>
      <c r="L26" s="153"/>
      <c r="M26" s="163">
        <v>8172.3600000000006</v>
      </c>
    </row>
    <row r="27" spans="2:20" ht="15.75" x14ac:dyDescent="0.25">
      <c r="B27" s="164" t="s">
        <v>19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</row>
    <row r="28" spans="2:20" ht="15.75" x14ac:dyDescent="0.25">
      <c r="B28" s="160" t="s">
        <v>81</v>
      </c>
      <c r="C28" s="162" t="s">
        <v>87</v>
      </c>
      <c r="D28" s="161"/>
      <c r="E28" s="162" t="s">
        <v>87</v>
      </c>
      <c r="F28" s="161"/>
      <c r="G28" s="162" t="s">
        <v>87</v>
      </c>
      <c r="H28" s="161"/>
      <c r="I28" s="162" t="s">
        <v>87</v>
      </c>
      <c r="J28" s="153"/>
      <c r="K28" s="167">
        <v>4118387.16</v>
      </c>
      <c r="L28" s="153"/>
      <c r="M28" s="162">
        <v>379155.33</v>
      </c>
    </row>
    <row r="29" spans="2:20" ht="15.75" x14ac:dyDescent="0.25">
      <c r="B29" s="160" t="s">
        <v>20</v>
      </c>
      <c r="C29" s="162" t="s">
        <v>87</v>
      </c>
      <c r="D29" s="161"/>
      <c r="E29" s="162" t="s">
        <v>87</v>
      </c>
      <c r="F29" s="161"/>
      <c r="G29" s="162" t="s">
        <v>87</v>
      </c>
      <c r="H29" s="161"/>
      <c r="I29" s="162" t="s">
        <v>87</v>
      </c>
      <c r="J29" s="153"/>
      <c r="K29" s="162">
        <v>0</v>
      </c>
      <c r="L29" s="153"/>
      <c r="M29" s="162">
        <v>0</v>
      </c>
    </row>
    <row r="30" spans="2:20" s="145" customFormat="1" ht="33.75" x14ac:dyDescent="0.25">
      <c r="B30" s="160" t="s">
        <v>84</v>
      </c>
      <c r="C30" s="161" t="s">
        <v>87</v>
      </c>
      <c r="D30" s="161"/>
      <c r="E30" s="161" t="s">
        <v>87</v>
      </c>
      <c r="F30" s="161"/>
      <c r="G30" s="161" t="s">
        <v>87</v>
      </c>
      <c r="H30" s="161"/>
      <c r="I30" s="161" t="s">
        <v>87</v>
      </c>
      <c r="J30" s="153"/>
      <c r="K30" s="161">
        <v>0</v>
      </c>
      <c r="L30" s="153"/>
      <c r="M30" s="161">
        <v>0</v>
      </c>
    </row>
    <row r="31" spans="2:20" s="145" customFormat="1" ht="31.5" x14ac:dyDescent="0.25">
      <c r="B31" s="160" t="s">
        <v>82</v>
      </c>
      <c r="C31" s="162" t="s">
        <v>87</v>
      </c>
      <c r="D31" s="161"/>
      <c r="E31" s="162" t="s">
        <v>87</v>
      </c>
      <c r="F31" s="161"/>
      <c r="G31" s="162" t="s">
        <v>87</v>
      </c>
      <c r="H31" s="161"/>
      <c r="I31" s="168" t="s">
        <v>87</v>
      </c>
      <c r="J31" s="153"/>
      <c r="K31" s="168">
        <v>0</v>
      </c>
      <c r="L31" s="153"/>
      <c r="M31" s="168">
        <v>0</v>
      </c>
    </row>
    <row r="32" spans="2:20" s="145" customFormat="1" x14ac:dyDescent="0.25"/>
    <row r="33" spans="2:2" s="145" customFormat="1" ht="17.25" x14ac:dyDescent="0.25">
      <c r="B33" s="145" t="s">
        <v>85</v>
      </c>
    </row>
    <row r="34" spans="2:2" s="145" customFormat="1" x14ac:dyDescent="0.25"/>
    <row r="35" spans="2:2" s="145" customFormat="1" x14ac:dyDescent="0.25"/>
    <row r="36" spans="2:2" s="145" customFormat="1" x14ac:dyDescent="0.25"/>
    <row r="37" spans="2:2" s="145" customFormat="1" x14ac:dyDescent="0.25"/>
    <row r="38" spans="2:2" s="145" customFormat="1" x14ac:dyDescent="0.25"/>
    <row r="39" spans="2:2" s="145" customFormat="1" x14ac:dyDescent="0.25"/>
    <row r="40" spans="2:2" s="145" customFormat="1" x14ac:dyDescent="0.25"/>
    <row r="41" spans="2:2" s="145" customFormat="1" x14ac:dyDescent="0.25"/>
    <row r="42" spans="2:2" s="145" customFormat="1" x14ac:dyDescent="0.25"/>
    <row r="43" spans="2:2" s="145" customFormat="1" x14ac:dyDescent="0.25"/>
    <row r="44" spans="2:2" s="145" customFormat="1" x14ac:dyDescent="0.25"/>
    <row r="45" spans="2:2" s="145" customFormat="1" x14ac:dyDescent="0.25"/>
    <row r="46" spans="2:2" s="145" customFormat="1" x14ac:dyDescent="0.25"/>
    <row r="47" spans="2:2" s="145" customFormat="1" x14ac:dyDescent="0.25"/>
    <row r="48" spans="2:2" s="145" customFormat="1" x14ac:dyDescent="0.25"/>
    <row r="49" s="145" customFormat="1" x14ac:dyDescent="0.25"/>
    <row r="50" s="145" customFormat="1" x14ac:dyDescent="0.25"/>
    <row r="51" s="145" customFormat="1" x14ac:dyDescent="0.25"/>
    <row r="52" s="145" customFormat="1" x14ac:dyDescent="0.25"/>
    <row r="53" s="145" customFormat="1" x14ac:dyDescent="0.25"/>
    <row r="54" s="145" customFormat="1" x14ac:dyDescent="0.25"/>
    <row r="55" s="145" customFormat="1" x14ac:dyDescent="0.25"/>
    <row r="56" s="145" customFormat="1" x14ac:dyDescent="0.25"/>
    <row r="57" s="145" customFormat="1" x14ac:dyDescent="0.25"/>
    <row r="58" s="145" customFormat="1" x14ac:dyDescent="0.25"/>
    <row r="59" s="145" customFormat="1" x14ac:dyDescent="0.25"/>
  </sheetData>
  <sheetProtection selectLockedCells="1"/>
  <mergeCells count="6">
    <mergeCell ref="B27:M27"/>
    <mergeCell ref="B3:G3"/>
    <mergeCell ref="B2:G2"/>
    <mergeCell ref="B9:M9"/>
    <mergeCell ref="B14:M14"/>
    <mergeCell ref="B20:M20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tabSelected="1" zoomScale="95" workbookViewId="0">
      <selection sqref="A1:XFD1048576"/>
    </sheetView>
  </sheetViews>
  <sheetFormatPr defaultRowHeight="12.75" x14ac:dyDescent="0.2"/>
  <cols>
    <col min="1" max="1" width="2" style="2" customWidth="1"/>
    <col min="2" max="2" width="1.7109375" style="2" customWidth="1"/>
    <col min="3" max="3" width="80" style="2" customWidth="1"/>
    <col min="4" max="4" width="40.7109375" style="2" customWidth="1"/>
    <col min="5" max="5" width="1" style="2" customWidth="1"/>
    <col min="6" max="6" width="1.7109375" style="2" customWidth="1"/>
    <col min="7" max="16384" width="9.140625" style="2"/>
  </cols>
  <sheetData>
    <row r="1" spans="2:6" ht="18" x14ac:dyDescent="0.25">
      <c r="B1" s="1" t="s">
        <v>21</v>
      </c>
    </row>
    <row r="2" spans="2:6" s="7" customFormat="1" ht="29.25" customHeight="1" x14ac:dyDescent="0.25">
      <c r="B2" s="3"/>
      <c r="C2" s="4"/>
      <c r="D2" s="5" t="s">
        <v>208</v>
      </c>
      <c r="E2" s="5"/>
      <c r="F2" s="6"/>
    </row>
    <row r="3" spans="2:6" s="12" customFormat="1" ht="56.25" x14ac:dyDescent="0.2">
      <c r="B3" s="8"/>
      <c r="C3" s="9"/>
      <c r="D3" s="10" t="s">
        <v>86</v>
      </c>
      <c r="E3" s="10"/>
      <c r="F3" s="11"/>
    </row>
    <row r="4" spans="2:6" s="12" customFormat="1" x14ac:dyDescent="0.2">
      <c r="B4" s="8"/>
      <c r="C4" s="9"/>
      <c r="D4" s="13"/>
      <c r="E4" s="13"/>
      <c r="F4" s="11"/>
    </row>
    <row r="5" spans="2:6" s="12" customFormat="1" ht="0.95" customHeight="1" x14ac:dyDescent="0.2">
      <c r="B5" s="14"/>
      <c r="C5" s="15"/>
      <c r="D5" s="16"/>
      <c r="E5" s="17"/>
      <c r="F5" s="18"/>
    </row>
    <row r="6" spans="2:6" s="24" customFormat="1" ht="39.950000000000003" customHeight="1" x14ac:dyDescent="0.25">
      <c r="B6" s="19"/>
      <c r="C6" s="20" t="s">
        <v>22</v>
      </c>
      <c r="D6" s="21">
        <f>'Fund Lineup'!J60</f>
        <v>29592.907199999998</v>
      </c>
      <c r="E6" s="22"/>
      <c r="F6" s="23"/>
    </row>
    <row r="7" spans="2:6" s="24" customFormat="1" ht="39.950000000000003" customHeight="1" x14ac:dyDescent="0.25">
      <c r="B7" s="19"/>
      <c r="C7" s="20" t="s">
        <v>23</v>
      </c>
      <c r="D7" s="21">
        <f>'Fund Lineup'!M60</f>
        <v>0</v>
      </c>
      <c r="E7" s="22"/>
      <c r="F7" s="23"/>
    </row>
    <row r="8" spans="2:6" s="24" customFormat="1" ht="39.950000000000003" customHeight="1" x14ac:dyDescent="0.25">
      <c r="B8" s="19"/>
      <c r="C8" s="20" t="s">
        <v>24</v>
      </c>
      <c r="D8" s="21">
        <f>'Fund Lineup'!P60</f>
        <v>23930.145</v>
      </c>
      <c r="E8" s="22"/>
      <c r="F8" s="23"/>
    </row>
    <row r="9" spans="2:6" s="24" customFormat="1" ht="39.950000000000003" customHeight="1" x14ac:dyDescent="0.25">
      <c r="B9" s="19"/>
      <c r="C9" s="25" t="s">
        <v>25</v>
      </c>
      <c r="D9" s="21">
        <f>SUM(D6:D8)</f>
        <v>53523.052199999998</v>
      </c>
      <c r="E9" s="22"/>
      <c r="F9" s="23"/>
    </row>
    <row r="10" spans="2:6" s="24" customFormat="1" ht="39.950000000000003" customHeight="1" x14ac:dyDescent="0.25">
      <c r="B10" s="19"/>
      <c r="C10" s="26" t="s">
        <v>26</v>
      </c>
      <c r="D10" s="21">
        <f>D9/D17</f>
        <v>34.442118532818533</v>
      </c>
      <c r="E10" s="27"/>
      <c r="F10" s="23"/>
    </row>
    <row r="11" spans="2:6" s="24" customFormat="1" ht="39.950000000000003" customHeight="1" x14ac:dyDescent="0.25">
      <c r="B11" s="19"/>
      <c r="C11" s="20" t="s">
        <v>27</v>
      </c>
      <c r="D11" s="127">
        <f>'Fund Lineup'!U60</f>
        <v>16549.740200000007</v>
      </c>
      <c r="E11" s="22"/>
      <c r="F11" s="23"/>
    </row>
    <row r="12" spans="2:6" s="24" customFormat="1" ht="39.950000000000003" customHeight="1" x14ac:dyDescent="0.25">
      <c r="B12" s="19"/>
      <c r="C12" s="20" t="s">
        <v>28</v>
      </c>
      <c r="D12" s="28">
        <f>D9-D11</f>
        <v>36973.311999999991</v>
      </c>
      <c r="E12" s="22"/>
      <c r="F12" s="23"/>
    </row>
    <row r="13" spans="2:6" ht="5.25" customHeight="1" x14ac:dyDescent="0.2">
      <c r="B13" s="29"/>
      <c r="C13" s="30"/>
      <c r="D13" s="30"/>
      <c r="E13" s="30"/>
      <c r="F13" s="31"/>
    </row>
    <row r="15" spans="2:6" x14ac:dyDescent="0.2">
      <c r="C15" s="32" t="s">
        <v>29</v>
      </c>
      <c r="D15" s="33"/>
      <c r="E15" s="34"/>
    </row>
    <row r="16" spans="2:6" x14ac:dyDescent="0.2">
      <c r="C16" s="20" t="s">
        <v>30</v>
      </c>
      <c r="D16" s="35">
        <f>'Fund Lineup'!G60</f>
        <v>4203882</v>
      </c>
      <c r="E16" s="36"/>
    </row>
    <row r="17" spans="3:5" x14ac:dyDescent="0.2">
      <c r="C17" s="20" t="s">
        <v>31</v>
      </c>
      <c r="D17" s="174">
        <v>1554</v>
      </c>
      <c r="E17" s="37"/>
    </row>
  </sheetData>
  <sheetProtection password="CC10" sheet="1" objects="1" scenarios="1" selectLockedCells="1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71"/>
  <sheetViews>
    <sheetView showGridLines="0" zoomScaleNormal="100" workbookViewId="0">
      <selection activeCell="D24" sqref="D24"/>
    </sheetView>
  </sheetViews>
  <sheetFormatPr defaultRowHeight="12.75" x14ac:dyDescent="0.2"/>
  <cols>
    <col min="1" max="1" width="2.85546875" style="12" customWidth="1"/>
    <col min="2" max="2" width="1.140625" style="12" customWidth="1"/>
    <col min="3" max="3" width="22.42578125" style="12" customWidth="1"/>
    <col min="4" max="4" width="41.42578125" style="12" customWidth="1"/>
    <col min="5" max="5" width="13.5703125" style="12" customWidth="1"/>
    <col min="6" max="6" width="7.140625" style="12" customWidth="1"/>
    <col min="7" max="7" width="14.7109375" style="115" customWidth="1"/>
    <col min="8" max="8" width="1" style="115" customWidth="1"/>
    <col min="9" max="10" width="14.7109375" style="114" customWidth="1"/>
    <col min="11" max="11" width="1" style="115" customWidth="1"/>
    <col min="12" max="13" width="14.7109375" style="114" customWidth="1"/>
    <col min="14" max="14" width="1" style="115" customWidth="1"/>
    <col min="15" max="16" width="14.7109375" style="114" customWidth="1"/>
    <col min="17" max="17" width="1" style="115" customWidth="1"/>
    <col min="18" max="18" width="10.85546875" style="114" customWidth="1"/>
    <col min="19" max="19" width="1" style="115" customWidth="1"/>
    <col min="20" max="21" width="14.7109375" style="114" customWidth="1"/>
    <col min="22" max="22" width="1.140625" style="114" customWidth="1"/>
    <col min="23" max="23" width="9.140625" style="12"/>
    <col min="24" max="24" width="12.28515625" style="12" bestFit="1" customWidth="1"/>
    <col min="25" max="25" width="9.140625" style="12"/>
    <col min="26" max="26" width="10.42578125" style="12" bestFit="1" customWidth="1"/>
    <col min="27" max="27" width="9.140625" style="12"/>
    <col min="28" max="28" width="11.42578125" style="12" bestFit="1" customWidth="1"/>
    <col min="29" max="16384" width="9.140625" style="12"/>
  </cols>
  <sheetData>
    <row r="1" spans="2:23" x14ac:dyDescent="0.2">
      <c r="C1" s="116" t="s">
        <v>208</v>
      </c>
    </row>
    <row r="2" spans="2:23" s="42" customFormat="1" ht="17.25" customHeight="1" x14ac:dyDescent="0.25">
      <c r="B2" s="38" t="s">
        <v>32</v>
      </c>
      <c r="C2" s="39"/>
      <c r="D2" s="40"/>
      <c r="E2" s="116" t="s">
        <v>33</v>
      </c>
      <c r="F2" s="40"/>
      <c r="G2" s="40"/>
      <c r="H2" s="40"/>
      <c r="I2" s="40"/>
      <c r="J2" s="40"/>
      <c r="K2" s="40"/>
      <c r="L2" s="40"/>
      <c r="M2" s="41"/>
      <c r="N2" s="40"/>
      <c r="O2" s="40"/>
      <c r="P2" s="41"/>
      <c r="Q2" s="40"/>
      <c r="R2" s="41"/>
      <c r="S2" s="40"/>
      <c r="T2" s="40"/>
      <c r="U2" s="41"/>
      <c r="V2" s="41"/>
    </row>
    <row r="3" spans="2:23" s="50" customFormat="1" ht="4.5" customHeight="1" x14ac:dyDescent="0.2">
      <c r="B3" s="43"/>
      <c r="C3" s="44" t="s">
        <v>34</v>
      </c>
      <c r="D3" s="45"/>
      <c r="E3" s="44"/>
      <c r="F3" s="45"/>
      <c r="G3" s="45"/>
      <c r="H3" s="45"/>
      <c r="I3" s="46"/>
      <c r="J3" s="46"/>
      <c r="K3" s="47"/>
      <c r="L3" s="46"/>
      <c r="M3" s="46"/>
      <c r="N3" s="47"/>
      <c r="O3" s="46"/>
      <c r="P3" s="46"/>
      <c r="Q3" s="47"/>
      <c r="R3" s="48"/>
      <c r="S3" s="47"/>
      <c r="T3" s="46"/>
      <c r="U3" s="46"/>
      <c r="V3" s="49"/>
    </row>
    <row r="4" spans="2:23" s="58" customFormat="1" ht="48" x14ac:dyDescent="0.2">
      <c r="B4" s="51"/>
      <c r="C4" s="52" t="s">
        <v>35</v>
      </c>
      <c r="D4" s="52" t="s">
        <v>36</v>
      </c>
      <c r="E4" s="52" t="s">
        <v>37</v>
      </c>
      <c r="F4" s="52" t="s">
        <v>38</v>
      </c>
      <c r="G4" s="53" t="s">
        <v>39</v>
      </c>
      <c r="H4" s="53"/>
      <c r="I4" s="54" t="s">
        <v>40</v>
      </c>
      <c r="J4" s="54" t="s">
        <v>41</v>
      </c>
      <c r="K4" s="53"/>
      <c r="L4" s="54" t="s">
        <v>42</v>
      </c>
      <c r="M4" s="54" t="s">
        <v>43</v>
      </c>
      <c r="N4" s="53"/>
      <c r="O4" s="54" t="s">
        <v>44</v>
      </c>
      <c r="P4" s="54" t="s">
        <v>45</v>
      </c>
      <c r="Q4" s="53"/>
      <c r="R4" s="55" t="s">
        <v>46</v>
      </c>
      <c r="S4" s="53"/>
      <c r="T4" s="54" t="s">
        <v>47</v>
      </c>
      <c r="U4" s="54" t="s">
        <v>47</v>
      </c>
      <c r="V4" s="56"/>
      <c r="W4" s="57"/>
    </row>
    <row r="5" spans="2:23" s="50" customFormat="1" ht="4.5" customHeight="1" x14ac:dyDescent="0.2">
      <c r="B5" s="59"/>
      <c r="C5" s="60"/>
      <c r="D5" s="60"/>
      <c r="E5" s="60"/>
      <c r="F5" s="60"/>
      <c r="G5" s="61"/>
      <c r="H5" s="61"/>
      <c r="I5" s="117"/>
      <c r="J5" s="62"/>
      <c r="K5" s="118"/>
      <c r="L5" s="117"/>
      <c r="M5" s="62"/>
      <c r="N5" s="118"/>
      <c r="O5" s="117"/>
      <c r="P5" s="62"/>
      <c r="Q5" s="117"/>
      <c r="R5" s="63"/>
      <c r="S5" s="118"/>
      <c r="T5" s="117"/>
      <c r="U5" s="62"/>
      <c r="V5" s="64"/>
    </row>
    <row r="6" spans="2:23" s="58" customFormat="1" ht="12" x14ac:dyDescent="0.2">
      <c r="B6" s="65"/>
      <c r="C6" s="66" t="s">
        <v>48</v>
      </c>
      <c r="D6" s="67"/>
      <c r="E6" s="66"/>
      <c r="F6" s="67"/>
      <c r="G6" s="68"/>
      <c r="H6" s="68"/>
      <c r="I6" s="119"/>
      <c r="J6" s="69"/>
      <c r="K6" s="120"/>
      <c r="L6" s="119"/>
      <c r="M6" s="69"/>
      <c r="N6" s="120"/>
      <c r="O6" s="119"/>
      <c r="P6" s="69"/>
      <c r="Q6" s="121"/>
      <c r="R6" s="71"/>
      <c r="S6" s="120"/>
      <c r="T6" s="119"/>
      <c r="U6" s="69"/>
      <c r="V6" s="72"/>
    </row>
    <row r="7" spans="2:23" s="79" customFormat="1" ht="12" x14ac:dyDescent="0.2">
      <c r="B7" s="73"/>
      <c r="C7" s="140" t="s">
        <v>49</v>
      </c>
      <c r="D7" s="140" t="s">
        <v>93</v>
      </c>
      <c r="E7" s="140" t="s">
        <v>94</v>
      </c>
      <c r="F7" s="140" t="s">
        <v>87</v>
      </c>
      <c r="G7" s="141">
        <v>242891</v>
      </c>
      <c r="H7" s="75"/>
      <c r="I7" s="142">
        <v>9.5999999999999992E-3</v>
      </c>
      <c r="J7" s="76">
        <f>G7*I7</f>
        <v>2331.7536</v>
      </c>
      <c r="K7" s="75"/>
      <c r="L7" s="142">
        <v>0</v>
      </c>
      <c r="M7" s="76">
        <f>G7*L7</f>
        <v>0</v>
      </c>
      <c r="N7" s="75"/>
      <c r="O7" s="142">
        <v>5.4999999999999997E-3</v>
      </c>
      <c r="P7" s="76">
        <f>G7*O7</f>
        <v>1335.9005</v>
      </c>
      <c r="Q7" s="70"/>
      <c r="R7" s="77">
        <f>I7+L7+O7</f>
        <v>1.5099999999999999E-2</v>
      </c>
      <c r="S7" s="75"/>
      <c r="T7" s="142">
        <v>5.3E-3</v>
      </c>
      <c r="U7" s="76">
        <f t="shared" ref="U7:U21" si="0">G7*T7</f>
        <v>1287.3223</v>
      </c>
      <c r="V7" s="78"/>
    </row>
    <row r="8" spans="2:23" s="79" customFormat="1" ht="15" x14ac:dyDescent="0.25">
      <c r="B8" s="73"/>
      <c r="C8" s="140" t="s">
        <v>50</v>
      </c>
      <c r="D8" s="143" t="s">
        <v>95</v>
      </c>
      <c r="E8" s="140" t="s">
        <v>96</v>
      </c>
      <c r="F8" s="140" t="s">
        <v>87</v>
      </c>
      <c r="G8" s="141">
        <v>104346</v>
      </c>
      <c r="H8" s="75"/>
      <c r="I8" s="142">
        <v>9.1999999999999998E-3</v>
      </c>
      <c r="J8" s="76">
        <f t="shared" ref="J8:J21" si="1">G8*I8</f>
        <v>959.98320000000001</v>
      </c>
      <c r="K8" s="75"/>
      <c r="L8" s="142">
        <v>0</v>
      </c>
      <c r="M8" s="76">
        <f t="shared" ref="M8:M57" si="2">G8*L8</f>
        <v>0</v>
      </c>
      <c r="N8" s="75"/>
      <c r="O8" s="142">
        <v>5.4999999999999997E-3</v>
      </c>
      <c r="P8" s="76">
        <f t="shared" ref="P8:P57" si="3">G8*O8</f>
        <v>573.90300000000002</v>
      </c>
      <c r="Q8" s="70"/>
      <c r="R8" s="77">
        <f t="shared" ref="R8:R57" si="4">I8+L8+O8</f>
        <v>1.47E-2</v>
      </c>
      <c r="S8" s="75"/>
      <c r="T8" s="142">
        <v>5.3E-3</v>
      </c>
      <c r="U8" s="76">
        <f t="shared" si="0"/>
        <v>553.03380000000004</v>
      </c>
      <c r="V8" s="78"/>
    </row>
    <row r="9" spans="2:23" s="79" customFormat="1" ht="15" x14ac:dyDescent="0.25">
      <c r="B9" s="73"/>
      <c r="C9" s="140" t="s">
        <v>51</v>
      </c>
      <c r="D9" s="143" t="s">
        <v>97</v>
      </c>
      <c r="E9" s="140" t="s">
        <v>98</v>
      </c>
      <c r="F9" s="140" t="s">
        <v>87</v>
      </c>
      <c r="G9" s="141">
        <v>20870</v>
      </c>
      <c r="H9" s="75"/>
      <c r="I9" s="142">
        <v>8.8000000000000005E-3</v>
      </c>
      <c r="J9" s="76">
        <f t="shared" si="1"/>
        <v>183.65600000000001</v>
      </c>
      <c r="K9" s="75"/>
      <c r="L9" s="142">
        <v>0</v>
      </c>
      <c r="M9" s="76">
        <f t="shared" si="2"/>
        <v>0</v>
      </c>
      <c r="N9" s="75"/>
      <c r="O9" s="142">
        <v>5.4999999999999997E-3</v>
      </c>
      <c r="P9" s="76">
        <f t="shared" si="3"/>
        <v>114.785</v>
      </c>
      <c r="Q9" s="70"/>
      <c r="R9" s="77">
        <f t="shared" si="4"/>
        <v>1.43E-2</v>
      </c>
      <c r="S9" s="75"/>
      <c r="T9" s="142">
        <v>5.4000000000000003E-3</v>
      </c>
      <c r="U9" s="76">
        <f t="shared" si="0"/>
        <v>112.69800000000001</v>
      </c>
      <c r="V9" s="78"/>
    </row>
    <row r="10" spans="2:23" s="79" customFormat="1" ht="15" x14ac:dyDescent="0.25">
      <c r="B10" s="73"/>
      <c r="C10" s="140" t="s">
        <v>51</v>
      </c>
      <c r="D10" s="143" t="s">
        <v>99</v>
      </c>
      <c r="E10" s="140" t="s">
        <v>100</v>
      </c>
      <c r="F10" s="140" t="s">
        <v>87</v>
      </c>
      <c r="G10" s="141">
        <v>6915</v>
      </c>
      <c r="H10" s="75"/>
      <c r="I10" s="142">
        <v>8.8999999999999999E-3</v>
      </c>
      <c r="J10" s="76">
        <f t="shared" si="1"/>
        <v>61.543500000000002</v>
      </c>
      <c r="K10" s="75"/>
      <c r="L10" s="142">
        <v>0</v>
      </c>
      <c r="M10" s="76">
        <f t="shared" si="2"/>
        <v>0</v>
      </c>
      <c r="N10" s="75"/>
      <c r="O10" s="142">
        <v>5.4999999999999997E-3</v>
      </c>
      <c r="P10" s="76">
        <f t="shared" si="3"/>
        <v>38.032499999999999</v>
      </c>
      <c r="Q10" s="70"/>
      <c r="R10" s="77">
        <f t="shared" si="4"/>
        <v>1.44E-2</v>
      </c>
      <c r="S10" s="75"/>
      <c r="T10" s="142">
        <v>5.4000000000000003E-3</v>
      </c>
      <c r="U10" s="76">
        <f t="shared" si="0"/>
        <v>37.341000000000001</v>
      </c>
      <c r="V10" s="78"/>
    </row>
    <row r="11" spans="2:23" s="79" customFormat="1" ht="12" x14ac:dyDescent="0.2">
      <c r="B11" s="73"/>
      <c r="C11" s="140" t="s">
        <v>101</v>
      </c>
      <c r="D11" s="140" t="s">
        <v>102</v>
      </c>
      <c r="E11" s="140" t="s">
        <v>103</v>
      </c>
      <c r="F11" s="140" t="s">
        <v>87</v>
      </c>
      <c r="G11" s="141">
        <v>111701</v>
      </c>
      <c r="H11" s="75"/>
      <c r="I11" s="142">
        <v>1.03E-2</v>
      </c>
      <c r="J11" s="76">
        <f t="shared" ref="J11" si="5">G11*I11</f>
        <v>1150.5202999999999</v>
      </c>
      <c r="K11" s="75"/>
      <c r="L11" s="142">
        <v>0</v>
      </c>
      <c r="M11" s="76">
        <f t="shared" ref="M11" si="6">G11*L11</f>
        <v>0</v>
      </c>
      <c r="N11" s="75"/>
      <c r="O11" s="142">
        <v>5.4999999999999997E-3</v>
      </c>
      <c r="P11" s="76">
        <f t="shared" ref="P11" si="7">G11*O11</f>
        <v>614.35550000000001</v>
      </c>
      <c r="Q11" s="70"/>
      <c r="R11" s="77">
        <f t="shared" ref="R11" si="8">I11+L11+O11</f>
        <v>1.5800000000000002E-2</v>
      </c>
      <c r="S11" s="75"/>
      <c r="T11" s="142">
        <v>5.4999999999999997E-3</v>
      </c>
      <c r="U11" s="76">
        <f t="shared" ref="U11" si="9">G11*T11</f>
        <v>614.35550000000001</v>
      </c>
      <c r="V11" s="78"/>
    </row>
    <row r="12" spans="2:23" s="79" customFormat="1" ht="12" x14ac:dyDescent="0.2">
      <c r="B12" s="73"/>
      <c r="C12" s="140" t="s">
        <v>52</v>
      </c>
      <c r="D12" s="140" t="s">
        <v>104</v>
      </c>
      <c r="E12" s="140" t="s">
        <v>105</v>
      </c>
      <c r="F12" s="140" t="s">
        <v>87</v>
      </c>
      <c r="G12" s="141">
        <v>19564</v>
      </c>
      <c r="H12" s="75"/>
      <c r="I12" s="142">
        <v>9.5999999999999992E-3</v>
      </c>
      <c r="J12" s="76">
        <f t="shared" si="1"/>
        <v>187.81439999999998</v>
      </c>
      <c r="K12" s="75"/>
      <c r="L12" s="142">
        <v>0</v>
      </c>
      <c r="M12" s="76">
        <f t="shared" si="2"/>
        <v>0</v>
      </c>
      <c r="N12" s="75"/>
      <c r="O12" s="142">
        <v>5.4999999999999997E-3</v>
      </c>
      <c r="P12" s="76">
        <f t="shared" si="3"/>
        <v>107.60199999999999</v>
      </c>
      <c r="Q12" s="70"/>
      <c r="R12" s="77">
        <f t="shared" si="4"/>
        <v>1.5099999999999999E-2</v>
      </c>
      <c r="S12" s="75"/>
      <c r="T12" s="142">
        <v>5.4000000000000003E-3</v>
      </c>
      <c r="U12" s="76">
        <f t="shared" si="0"/>
        <v>105.6456</v>
      </c>
      <c r="V12" s="78"/>
    </row>
    <row r="13" spans="2:23" s="79" customFormat="1" ht="12" x14ac:dyDescent="0.2">
      <c r="B13" s="73"/>
      <c r="C13" s="140" t="s">
        <v>52</v>
      </c>
      <c r="D13" s="140" t="s">
        <v>106</v>
      </c>
      <c r="E13" s="140" t="s">
        <v>107</v>
      </c>
      <c r="F13" s="140" t="s">
        <v>87</v>
      </c>
      <c r="G13" s="141">
        <v>18264</v>
      </c>
      <c r="H13" s="75"/>
      <c r="I13" s="142">
        <v>9.1000000000000004E-3</v>
      </c>
      <c r="J13" s="76">
        <f t="shared" si="1"/>
        <v>166.20240000000001</v>
      </c>
      <c r="K13" s="75"/>
      <c r="L13" s="142">
        <v>0</v>
      </c>
      <c r="M13" s="76">
        <f t="shared" si="2"/>
        <v>0</v>
      </c>
      <c r="N13" s="75"/>
      <c r="O13" s="142">
        <v>5.4999999999999997E-3</v>
      </c>
      <c r="P13" s="76">
        <f t="shared" si="3"/>
        <v>100.452</v>
      </c>
      <c r="Q13" s="70"/>
      <c r="R13" s="77">
        <f t="shared" si="4"/>
        <v>1.46E-2</v>
      </c>
      <c r="S13" s="75"/>
      <c r="T13" s="142">
        <v>5.4000000000000003E-3</v>
      </c>
      <c r="U13" s="76">
        <f t="shared" si="0"/>
        <v>98.625600000000006</v>
      </c>
      <c r="V13" s="78"/>
    </row>
    <row r="14" spans="2:23" s="79" customFormat="1" ht="12" x14ac:dyDescent="0.2">
      <c r="B14" s="73"/>
      <c r="C14" s="140" t="s">
        <v>52</v>
      </c>
      <c r="D14" s="140" t="s">
        <v>108</v>
      </c>
      <c r="E14" s="140" t="s">
        <v>109</v>
      </c>
      <c r="F14" s="140" t="s">
        <v>87</v>
      </c>
      <c r="G14" s="141">
        <v>12172</v>
      </c>
      <c r="H14" s="75"/>
      <c r="I14" s="142">
        <v>8.8999999999999999E-3</v>
      </c>
      <c r="J14" s="76">
        <f t="shared" si="1"/>
        <v>108.3308</v>
      </c>
      <c r="K14" s="75"/>
      <c r="L14" s="142">
        <v>0</v>
      </c>
      <c r="M14" s="76">
        <f t="shared" si="2"/>
        <v>0</v>
      </c>
      <c r="N14" s="75"/>
      <c r="O14" s="142">
        <v>5.4999999999999997E-3</v>
      </c>
      <c r="P14" s="76">
        <f t="shared" si="3"/>
        <v>66.945999999999998</v>
      </c>
      <c r="Q14" s="70"/>
      <c r="R14" s="77">
        <f t="shared" si="4"/>
        <v>1.44E-2</v>
      </c>
      <c r="S14" s="75"/>
      <c r="T14" s="142">
        <v>5.3E-3</v>
      </c>
      <c r="U14" s="76">
        <f t="shared" si="0"/>
        <v>64.511600000000001</v>
      </c>
      <c r="V14" s="78"/>
    </row>
    <row r="15" spans="2:23" s="79" customFormat="1" ht="12" x14ac:dyDescent="0.2">
      <c r="B15" s="73"/>
      <c r="C15" s="140" t="s">
        <v>52</v>
      </c>
      <c r="D15" s="140" t="s">
        <v>110</v>
      </c>
      <c r="E15" s="140" t="s">
        <v>111</v>
      </c>
      <c r="F15" s="140" t="s">
        <v>87</v>
      </c>
      <c r="G15" s="141">
        <v>280670</v>
      </c>
      <c r="H15" s="75"/>
      <c r="I15" s="142">
        <v>9.2999999999999992E-3</v>
      </c>
      <c r="J15" s="76">
        <f t="shared" si="1"/>
        <v>2610.2309999999998</v>
      </c>
      <c r="K15" s="75"/>
      <c r="L15" s="142">
        <v>0</v>
      </c>
      <c r="M15" s="76">
        <f t="shared" si="2"/>
        <v>0</v>
      </c>
      <c r="N15" s="75"/>
      <c r="O15" s="142">
        <v>5.4999999999999997E-3</v>
      </c>
      <c r="P15" s="76">
        <f t="shared" si="3"/>
        <v>1543.6849999999999</v>
      </c>
      <c r="Q15" s="70"/>
      <c r="R15" s="77">
        <f t="shared" si="4"/>
        <v>1.4799999999999999E-2</v>
      </c>
      <c r="S15" s="75"/>
      <c r="T15" s="142">
        <v>5.3E-3</v>
      </c>
      <c r="U15" s="76">
        <f t="shared" si="0"/>
        <v>1487.5509999999999</v>
      </c>
      <c r="V15" s="78"/>
    </row>
    <row r="16" spans="2:23" s="79" customFormat="1" ht="12" x14ac:dyDescent="0.2">
      <c r="B16" s="73"/>
      <c r="C16" s="140" t="s">
        <v>52</v>
      </c>
      <c r="D16" s="140" t="s">
        <v>112</v>
      </c>
      <c r="E16" s="140" t="s">
        <v>113</v>
      </c>
      <c r="F16" s="140" t="s">
        <v>87</v>
      </c>
      <c r="G16" s="141">
        <v>28403</v>
      </c>
      <c r="H16" s="75"/>
      <c r="I16" s="142">
        <v>9.4000000000000004E-3</v>
      </c>
      <c r="J16" s="76">
        <f t="shared" si="1"/>
        <v>266.98820000000001</v>
      </c>
      <c r="K16" s="75"/>
      <c r="L16" s="142">
        <v>0</v>
      </c>
      <c r="M16" s="76">
        <f t="shared" si="2"/>
        <v>0</v>
      </c>
      <c r="N16" s="75"/>
      <c r="O16" s="142">
        <v>5.4999999999999997E-3</v>
      </c>
      <c r="P16" s="76">
        <f t="shared" si="3"/>
        <v>156.2165</v>
      </c>
      <c r="Q16" s="70"/>
      <c r="R16" s="77">
        <f t="shared" si="4"/>
        <v>1.49E-2</v>
      </c>
      <c r="S16" s="75"/>
      <c r="T16" s="142">
        <v>5.3E-3</v>
      </c>
      <c r="U16" s="76">
        <f t="shared" si="0"/>
        <v>150.5359</v>
      </c>
      <c r="V16" s="78"/>
    </row>
    <row r="17" spans="2:28" s="79" customFormat="1" ht="12" x14ac:dyDescent="0.2">
      <c r="B17" s="73"/>
      <c r="C17" s="140" t="s">
        <v>52</v>
      </c>
      <c r="D17" s="140" t="s">
        <v>114</v>
      </c>
      <c r="E17" s="140" t="s">
        <v>115</v>
      </c>
      <c r="F17" s="140" t="s">
        <v>87</v>
      </c>
      <c r="G17" s="141">
        <v>20700</v>
      </c>
      <c r="H17" s="75"/>
      <c r="I17" s="142">
        <v>9.4999999999999998E-3</v>
      </c>
      <c r="J17" s="76">
        <f t="shared" ref="J17:J19" si="10">G17*I17</f>
        <v>196.65</v>
      </c>
      <c r="K17" s="75"/>
      <c r="L17" s="142">
        <v>0</v>
      </c>
      <c r="M17" s="76">
        <f t="shared" ref="M17:M19" si="11">G17*L17</f>
        <v>0</v>
      </c>
      <c r="N17" s="75"/>
      <c r="O17" s="142">
        <v>5.4999999999999997E-3</v>
      </c>
      <c r="P17" s="76">
        <f t="shared" ref="P17:P19" si="12">G17*O17</f>
        <v>113.85</v>
      </c>
      <c r="Q17" s="70"/>
      <c r="R17" s="77">
        <f t="shared" ref="R17:R19" si="13">I17+L17+O17</f>
        <v>1.4999999999999999E-2</v>
      </c>
      <c r="S17" s="75"/>
      <c r="T17" s="142">
        <v>5.3E-3</v>
      </c>
      <c r="U17" s="76">
        <f t="shared" ref="U17:U19" si="14">G17*T17</f>
        <v>109.71</v>
      </c>
      <c r="V17" s="78"/>
    </row>
    <row r="18" spans="2:28" s="79" customFormat="1" ht="12" x14ac:dyDescent="0.2">
      <c r="B18" s="73"/>
      <c r="C18" s="140" t="s">
        <v>52</v>
      </c>
      <c r="D18" s="140" t="s">
        <v>116</v>
      </c>
      <c r="E18" s="140" t="s">
        <v>117</v>
      </c>
      <c r="F18" s="140" t="s">
        <v>87</v>
      </c>
      <c r="G18" s="141">
        <v>16560</v>
      </c>
      <c r="H18" s="75"/>
      <c r="I18" s="142">
        <v>9.4000000000000004E-3</v>
      </c>
      <c r="J18" s="76">
        <f t="shared" si="10"/>
        <v>155.66400000000002</v>
      </c>
      <c r="K18" s="75"/>
      <c r="L18" s="142">
        <v>0</v>
      </c>
      <c r="M18" s="76">
        <f t="shared" si="11"/>
        <v>0</v>
      </c>
      <c r="N18" s="75"/>
      <c r="O18" s="142">
        <v>5.4999999999999997E-3</v>
      </c>
      <c r="P18" s="76">
        <f t="shared" si="12"/>
        <v>91.08</v>
      </c>
      <c r="Q18" s="70"/>
      <c r="R18" s="77">
        <f t="shared" si="13"/>
        <v>1.49E-2</v>
      </c>
      <c r="S18" s="75"/>
      <c r="T18" s="142">
        <v>5.3E-3</v>
      </c>
      <c r="U18" s="76">
        <f t="shared" si="14"/>
        <v>87.768000000000001</v>
      </c>
      <c r="V18" s="78"/>
    </row>
    <row r="19" spans="2:28" s="79" customFormat="1" ht="12" x14ac:dyDescent="0.2">
      <c r="B19" s="73"/>
      <c r="C19" s="140" t="s">
        <v>52</v>
      </c>
      <c r="D19" s="140" t="s">
        <v>118</v>
      </c>
      <c r="E19" s="140" t="s">
        <v>119</v>
      </c>
      <c r="F19" s="140" t="s">
        <v>87</v>
      </c>
      <c r="G19" s="141">
        <v>4088</v>
      </c>
      <c r="H19" s="75"/>
      <c r="I19" s="142">
        <v>1.0999999999999999E-2</v>
      </c>
      <c r="J19" s="76">
        <f t="shared" si="10"/>
        <v>44.967999999999996</v>
      </c>
      <c r="K19" s="75"/>
      <c r="L19" s="142">
        <v>0</v>
      </c>
      <c r="M19" s="76">
        <f t="shared" si="11"/>
        <v>0</v>
      </c>
      <c r="N19" s="75"/>
      <c r="O19" s="142">
        <v>5.4999999999999997E-3</v>
      </c>
      <c r="P19" s="76">
        <f t="shared" si="12"/>
        <v>22.483999999999998</v>
      </c>
      <c r="Q19" s="70"/>
      <c r="R19" s="77">
        <f t="shared" si="13"/>
        <v>1.6500000000000001E-2</v>
      </c>
      <c r="S19" s="75"/>
      <c r="T19" s="142">
        <v>5.3E-3</v>
      </c>
      <c r="U19" s="76">
        <f t="shared" si="14"/>
        <v>21.666399999999999</v>
      </c>
      <c r="V19" s="78"/>
    </row>
    <row r="20" spans="2:28" s="79" customFormat="1" ht="12" x14ac:dyDescent="0.2">
      <c r="B20" s="73"/>
      <c r="C20" s="140" t="s">
        <v>53</v>
      </c>
      <c r="D20" s="140" t="s">
        <v>120</v>
      </c>
      <c r="E20" s="140" t="s">
        <v>121</v>
      </c>
      <c r="F20" s="140" t="s">
        <v>87</v>
      </c>
      <c r="G20" s="141">
        <v>119821</v>
      </c>
      <c r="H20" s="75"/>
      <c r="I20" s="142">
        <v>9.1999999999999998E-3</v>
      </c>
      <c r="J20" s="76">
        <f t="shared" si="1"/>
        <v>1102.3532</v>
      </c>
      <c r="K20" s="75"/>
      <c r="L20" s="142">
        <v>0</v>
      </c>
      <c r="M20" s="76">
        <f t="shared" si="2"/>
        <v>0</v>
      </c>
      <c r="N20" s="75"/>
      <c r="O20" s="142">
        <v>5.4999999999999997E-3</v>
      </c>
      <c r="P20" s="76">
        <f t="shared" si="3"/>
        <v>659.01549999999997</v>
      </c>
      <c r="Q20" s="70"/>
      <c r="R20" s="77">
        <f t="shared" si="4"/>
        <v>1.47E-2</v>
      </c>
      <c r="S20" s="75"/>
      <c r="T20" s="142">
        <v>5.4000000000000003E-3</v>
      </c>
      <c r="U20" s="76">
        <f t="shared" si="0"/>
        <v>647.03340000000003</v>
      </c>
      <c r="V20" s="78"/>
    </row>
    <row r="21" spans="2:28" s="79" customFormat="1" ht="15" x14ac:dyDescent="0.25">
      <c r="B21" s="73"/>
      <c r="C21" s="144" t="s">
        <v>50</v>
      </c>
      <c r="D21" s="140" t="s">
        <v>122</v>
      </c>
      <c r="E21" s="140" t="s">
        <v>123</v>
      </c>
      <c r="F21" s="140" t="s">
        <v>87</v>
      </c>
      <c r="G21" s="141">
        <v>89388</v>
      </c>
      <c r="H21" s="75"/>
      <c r="I21" s="142">
        <v>6.0000000000000001E-3</v>
      </c>
      <c r="J21" s="76">
        <f t="shared" si="1"/>
        <v>536.32799999999997</v>
      </c>
      <c r="K21" s="75"/>
      <c r="L21" s="142">
        <v>0</v>
      </c>
      <c r="M21" s="76">
        <f t="shared" ref="M21" si="15">G21*L21</f>
        <v>0</v>
      </c>
      <c r="N21" s="75"/>
      <c r="O21" s="142">
        <v>7.0000000000000001E-3</v>
      </c>
      <c r="P21" s="76">
        <f t="shared" ref="P21" si="16">G21*O21</f>
        <v>625.71600000000001</v>
      </c>
      <c r="Q21" s="70"/>
      <c r="R21" s="77">
        <f t="shared" ref="R21" si="17">I21+L21+O21</f>
        <v>1.3000000000000001E-2</v>
      </c>
      <c r="S21" s="75"/>
      <c r="T21" s="142">
        <v>2.5000000000000001E-3</v>
      </c>
      <c r="U21" s="76">
        <f t="shared" si="0"/>
        <v>223.47</v>
      </c>
      <c r="V21" s="78"/>
    </row>
    <row r="22" spans="2:28" s="79" customFormat="1" ht="12" x14ac:dyDescent="0.2">
      <c r="B22" s="73"/>
      <c r="C22" s="74"/>
      <c r="D22" s="122"/>
      <c r="E22" s="122"/>
      <c r="F22" s="122"/>
      <c r="G22" s="123"/>
      <c r="H22" s="123"/>
      <c r="I22" s="126"/>
      <c r="J22" s="76"/>
      <c r="K22" s="123"/>
      <c r="L22" s="126"/>
      <c r="M22" s="76"/>
      <c r="N22" s="123"/>
      <c r="O22" s="126"/>
      <c r="P22" s="76"/>
      <c r="Q22" s="121"/>
      <c r="R22" s="77"/>
      <c r="S22" s="123"/>
      <c r="T22" s="126"/>
      <c r="U22" s="76"/>
      <c r="V22" s="78"/>
    </row>
    <row r="23" spans="2:28" s="58" customFormat="1" ht="12" x14ac:dyDescent="0.2">
      <c r="B23" s="65"/>
      <c r="C23" s="66" t="s">
        <v>54</v>
      </c>
      <c r="D23" s="124"/>
      <c r="E23" s="124"/>
      <c r="F23" s="124"/>
      <c r="G23" s="120"/>
      <c r="H23" s="120"/>
      <c r="I23" s="119"/>
      <c r="J23" s="69"/>
      <c r="K23" s="120"/>
      <c r="L23" s="119"/>
      <c r="M23" s="76"/>
      <c r="N23" s="120"/>
      <c r="O23" s="126"/>
      <c r="P23" s="76"/>
      <c r="Q23" s="121"/>
      <c r="R23" s="77"/>
      <c r="S23" s="120"/>
      <c r="T23" s="119"/>
      <c r="U23" s="76"/>
      <c r="V23" s="72"/>
    </row>
    <row r="24" spans="2:28" s="79" customFormat="1" ht="15" x14ac:dyDescent="0.25">
      <c r="B24" s="73"/>
      <c r="C24" s="169" t="s">
        <v>124</v>
      </c>
      <c r="D24" s="170" t="s">
        <v>125</v>
      </c>
      <c r="E24" s="170" t="s">
        <v>126</v>
      </c>
      <c r="F24" s="170" t="s">
        <v>87</v>
      </c>
      <c r="G24" s="141">
        <v>2152184</v>
      </c>
      <c r="H24" s="75"/>
      <c r="I24" s="171">
        <v>5.5999999999999999E-3</v>
      </c>
      <c r="J24" s="76">
        <f t="shared" ref="J24:J57" si="18">G24*I24</f>
        <v>12052.2304</v>
      </c>
      <c r="K24" s="75"/>
      <c r="L24" s="171">
        <v>0</v>
      </c>
      <c r="M24" s="76">
        <f t="shared" si="2"/>
        <v>0</v>
      </c>
      <c r="N24" s="75"/>
      <c r="O24" s="171">
        <v>5.4999999999999997E-3</v>
      </c>
      <c r="P24" s="76">
        <f t="shared" si="3"/>
        <v>11837.011999999999</v>
      </c>
      <c r="Q24" s="70"/>
      <c r="R24" s="77">
        <f t="shared" si="4"/>
        <v>1.1099999999999999E-2</v>
      </c>
      <c r="S24" s="75"/>
      <c r="T24" s="171">
        <v>3.5000000000000001E-3</v>
      </c>
      <c r="U24" s="76">
        <f t="shared" ref="U24:U57" si="19">G24*T24</f>
        <v>7532.6440000000002</v>
      </c>
      <c r="V24" s="64"/>
      <c r="X24" s="80"/>
      <c r="Y24" s="81"/>
      <c r="Z24" s="82"/>
      <c r="AA24" s="81"/>
      <c r="AB24" s="83"/>
    </row>
    <row r="25" spans="2:28" s="79" customFormat="1" ht="15" x14ac:dyDescent="0.25">
      <c r="B25" s="73"/>
      <c r="C25" s="169" t="s">
        <v>127</v>
      </c>
      <c r="D25" s="170" t="s">
        <v>128</v>
      </c>
      <c r="E25" s="170" t="s">
        <v>129</v>
      </c>
      <c r="F25" s="170" t="s">
        <v>87</v>
      </c>
      <c r="G25" s="141">
        <v>16959</v>
      </c>
      <c r="H25" s="75"/>
      <c r="I25" s="171">
        <v>6.1000000000000004E-3</v>
      </c>
      <c r="J25" s="76">
        <f t="shared" si="18"/>
        <v>103.4499</v>
      </c>
      <c r="K25" s="75"/>
      <c r="L25" s="171">
        <v>0</v>
      </c>
      <c r="M25" s="76">
        <f t="shared" si="2"/>
        <v>0</v>
      </c>
      <c r="N25" s="75"/>
      <c r="O25" s="171">
        <v>5.4999999999999997E-3</v>
      </c>
      <c r="P25" s="76">
        <f t="shared" si="3"/>
        <v>93.274499999999989</v>
      </c>
      <c r="Q25" s="70"/>
      <c r="R25" s="77">
        <f t="shared" si="4"/>
        <v>1.1599999999999999E-2</v>
      </c>
      <c r="S25" s="75"/>
      <c r="T25" s="171">
        <v>2.3999999999999998E-3</v>
      </c>
      <c r="U25" s="76">
        <f t="shared" si="19"/>
        <v>40.701599999999999</v>
      </c>
      <c r="V25" s="64"/>
      <c r="X25" s="84"/>
      <c r="Y25" s="85"/>
      <c r="Z25" s="82"/>
      <c r="AA25" s="85"/>
      <c r="AB25" s="83"/>
    </row>
    <row r="26" spans="2:28" s="79" customFormat="1" ht="15" x14ac:dyDescent="0.25">
      <c r="B26" s="73"/>
      <c r="C26" s="144" t="s">
        <v>130</v>
      </c>
      <c r="D26" s="140" t="s">
        <v>131</v>
      </c>
      <c r="E26" s="140" t="s">
        <v>132</v>
      </c>
      <c r="F26" s="140" t="s">
        <v>87</v>
      </c>
      <c r="G26" s="141">
        <v>33480</v>
      </c>
      <c r="H26" s="75"/>
      <c r="I26" s="142">
        <v>4.1999999999999997E-3</v>
      </c>
      <c r="J26" s="76">
        <f t="shared" si="18"/>
        <v>140.61599999999999</v>
      </c>
      <c r="K26" s="75"/>
      <c r="L26" s="142">
        <v>0</v>
      </c>
      <c r="M26" s="76">
        <f t="shared" si="2"/>
        <v>0</v>
      </c>
      <c r="N26" s="75"/>
      <c r="O26" s="142">
        <v>5.4999999999999997E-3</v>
      </c>
      <c r="P26" s="76">
        <f t="shared" si="3"/>
        <v>184.14</v>
      </c>
      <c r="Q26" s="70"/>
      <c r="R26" s="77">
        <f t="shared" si="4"/>
        <v>9.7000000000000003E-3</v>
      </c>
      <c r="S26" s="75"/>
      <c r="T26" s="142">
        <v>3.5000000000000001E-3</v>
      </c>
      <c r="U26" s="76">
        <f t="shared" si="19"/>
        <v>117.18</v>
      </c>
      <c r="V26" s="64"/>
      <c r="X26" s="84"/>
      <c r="Y26" s="85"/>
      <c r="Z26" s="82"/>
      <c r="AA26" s="85"/>
      <c r="AB26" s="83"/>
    </row>
    <row r="27" spans="2:28" s="79" customFormat="1" ht="15" x14ac:dyDescent="0.25">
      <c r="B27" s="73"/>
      <c r="C27" s="144" t="s">
        <v>133</v>
      </c>
      <c r="D27" s="140" t="s">
        <v>134</v>
      </c>
      <c r="E27" s="140" t="s">
        <v>135</v>
      </c>
      <c r="F27" s="140" t="s">
        <v>87</v>
      </c>
      <c r="G27" s="141">
        <v>47237</v>
      </c>
      <c r="H27" s="75"/>
      <c r="I27" s="142">
        <v>6.4999999999999997E-3</v>
      </c>
      <c r="J27" s="76">
        <f t="shared" si="18"/>
        <v>307.04050000000001</v>
      </c>
      <c r="K27" s="75"/>
      <c r="L27" s="142">
        <v>0</v>
      </c>
      <c r="M27" s="76">
        <f t="shared" si="2"/>
        <v>0</v>
      </c>
      <c r="N27" s="75"/>
      <c r="O27" s="142">
        <v>5.4999999999999997E-3</v>
      </c>
      <c r="P27" s="76">
        <f t="shared" si="3"/>
        <v>259.80349999999999</v>
      </c>
      <c r="Q27" s="70"/>
      <c r="R27" s="77">
        <f t="shared" si="4"/>
        <v>1.2E-2</v>
      </c>
      <c r="S27" s="75"/>
      <c r="T27" s="142">
        <v>4.4999999999999997E-3</v>
      </c>
      <c r="U27" s="76">
        <f t="shared" si="19"/>
        <v>212.56649999999999</v>
      </c>
      <c r="V27" s="64"/>
      <c r="X27" s="84"/>
      <c r="Y27" s="85"/>
      <c r="Z27" s="82"/>
      <c r="AA27" s="85"/>
      <c r="AB27" s="83"/>
    </row>
    <row r="28" spans="2:28" s="79" customFormat="1" ht="15" x14ac:dyDescent="0.25">
      <c r="B28" s="73"/>
      <c r="C28" s="144" t="s">
        <v>130</v>
      </c>
      <c r="D28" s="140" t="s">
        <v>136</v>
      </c>
      <c r="E28" s="140" t="s">
        <v>137</v>
      </c>
      <c r="F28" s="140" t="s">
        <v>87</v>
      </c>
      <c r="G28" s="141">
        <v>32198</v>
      </c>
      <c r="H28" s="75"/>
      <c r="I28" s="142">
        <v>7.1000000000000004E-3</v>
      </c>
      <c r="J28" s="76">
        <f t="shared" si="18"/>
        <v>228.60580000000002</v>
      </c>
      <c r="K28" s="75"/>
      <c r="L28" s="142">
        <v>0</v>
      </c>
      <c r="M28" s="76">
        <f t="shared" si="2"/>
        <v>0</v>
      </c>
      <c r="N28" s="75"/>
      <c r="O28" s="142">
        <v>7.0000000000000001E-3</v>
      </c>
      <c r="P28" s="76">
        <f t="shared" si="3"/>
        <v>225.386</v>
      </c>
      <c r="Q28" s="70"/>
      <c r="R28" s="77">
        <f t="shared" si="4"/>
        <v>1.4100000000000001E-2</v>
      </c>
      <c r="S28" s="75"/>
      <c r="T28" s="142">
        <v>2.5000000000000001E-3</v>
      </c>
      <c r="U28" s="76">
        <f t="shared" si="19"/>
        <v>80.495000000000005</v>
      </c>
      <c r="V28" s="64"/>
      <c r="X28" s="84"/>
      <c r="Y28" s="85"/>
      <c r="Z28" s="82"/>
      <c r="AA28" s="85"/>
      <c r="AB28" s="83"/>
    </row>
    <row r="29" spans="2:28" s="79" customFormat="1" ht="15" x14ac:dyDescent="0.25">
      <c r="B29" s="73"/>
      <c r="C29" s="144" t="s">
        <v>138</v>
      </c>
      <c r="D29" s="140" t="s">
        <v>139</v>
      </c>
      <c r="E29" s="140" t="s">
        <v>140</v>
      </c>
      <c r="F29" s="140" t="s">
        <v>87</v>
      </c>
      <c r="G29" s="141">
        <v>52075</v>
      </c>
      <c r="H29" s="75"/>
      <c r="I29" s="142">
        <v>8.0000000000000002E-3</v>
      </c>
      <c r="J29" s="76">
        <f t="shared" si="18"/>
        <v>416.6</v>
      </c>
      <c r="K29" s="75"/>
      <c r="L29" s="142">
        <v>0</v>
      </c>
      <c r="M29" s="76">
        <f t="shared" si="2"/>
        <v>0</v>
      </c>
      <c r="N29" s="75"/>
      <c r="O29" s="142">
        <v>7.0000000000000001E-3</v>
      </c>
      <c r="P29" s="76">
        <f t="shared" si="3"/>
        <v>364.52500000000003</v>
      </c>
      <c r="Q29" s="70"/>
      <c r="R29" s="77">
        <f t="shared" si="4"/>
        <v>1.4999999999999999E-2</v>
      </c>
      <c r="S29" s="75"/>
      <c r="T29" s="142">
        <v>2.5000000000000001E-3</v>
      </c>
      <c r="U29" s="76">
        <f t="shared" si="19"/>
        <v>130.1875</v>
      </c>
      <c r="V29" s="64"/>
      <c r="X29" s="80"/>
      <c r="Y29" s="81"/>
      <c r="Z29" s="82"/>
      <c r="AA29" s="81"/>
      <c r="AB29" s="83"/>
    </row>
    <row r="30" spans="2:28" s="79" customFormat="1" ht="15" x14ac:dyDescent="0.25">
      <c r="B30" s="73"/>
      <c r="C30" s="144" t="s">
        <v>141</v>
      </c>
      <c r="D30" s="140" t="s">
        <v>142</v>
      </c>
      <c r="E30" s="140" t="s">
        <v>143</v>
      </c>
      <c r="F30" s="140" t="s">
        <v>87</v>
      </c>
      <c r="G30" s="141">
        <v>218481</v>
      </c>
      <c r="H30" s="75"/>
      <c r="I30" s="142">
        <v>8.3000000000000001E-3</v>
      </c>
      <c r="J30" s="76">
        <f t="shared" si="18"/>
        <v>1813.3923</v>
      </c>
      <c r="K30" s="75"/>
      <c r="L30" s="142">
        <v>0</v>
      </c>
      <c r="M30" s="76">
        <f t="shared" si="2"/>
        <v>0</v>
      </c>
      <c r="N30" s="75"/>
      <c r="O30" s="142">
        <v>5.4999999999999997E-3</v>
      </c>
      <c r="P30" s="76">
        <f t="shared" si="3"/>
        <v>1201.6454999999999</v>
      </c>
      <c r="Q30" s="70"/>
      <c r="R30" s="77">
        <f t="shared" si="4"/>
        <v>1.38E-2</v>
      </c>
      <c r="S30" s="75"/>
      <c r="T30" s="142">
        <v>4.4999999999999997E-3</v>
      </c>
      <c r="U30" s="76">
        <f t="shared" si="19"/>
        <v>983.16449999999998</v>
      </c>
      <c r="V30" s="64"/>
      <c r="X30" s="84"/>
      <c r="Y30" s="85"/>
      <c r="Z30" s="82"/>
      <c r="AA30" s="85"/>
      <c r="AB30" s="83"/>
    </row>
    <row r="31" spans="2:28" s="79" customFormat="1" ht="15" x14ac:dyDescent="0.25">
      <c r="B31" s="73"/>
      <c r="C31" s="144" t="s">
        <v>144</v>
      </c>
      <c r="D31" s="140" t="s">
        <v>145</v>
      </c>
      <c r="E31" s="140" t="s">
        <v>146</v>
      </c>
      <c r="F31" s="140" t="s">
        <v>87</v>
      </c>
      <c r="G31" s="141">
        <v>64439</v>
      </c>
      <c r="H31" s="75"/>
      <c r="I31" s="142">
        <v>8.5000000000000006E-3</v>
      </c>
      <c r="J31" s="76">
        <f t="shared" si="18"/>
        <v>547.73149999999998</v>
      </c>
      <c r="K31" s="75"/>
      <c r="L31" s="142">
        <v>0</v>
      </c>
      <c r="M31" s="76">
        <f t="shared" si="2"/>
        <v>0</v>
      </c>
      <c r="N31" s="75"/>
      <c r="O31" s="142">
        <v>5.4999999999999997E-3</v>
      </c>
      <c r="P31" s="76">
        <f t="shared" si="3"/>
        <v>354.41449999999998</v>
      </c>
      <c r="Q31" s="70"/>
      <c r="R31" s="77">
        <f t="shared" si="4"/>
        <v>1.4E-2</v>
      </c>
      <c r="S31" s="75"/>
      <c r="T31" s="142">
        <v>4.4999999999999997E-3</v>
      </c>
      <c r="U31" s="76">
        <f t="shared" si="19"/>
        <v>289.97549999999995</v>
      </c>
      <c r="V31" s="64"/>
      <c r="X31" s="80"/>
      <c r="Y31" s="81"/>
      <c r="Z31" s="82"/>
      <c r="AA31" s="81"/>
      <c r="AB31" s="83"/>
    </row>
    <row r="32" spans="2:28" s="79" customFormat="1" ht="15" x14ac:dyDescent="0.25">
      <c r="B32" s="73"/>
      <c r="C32" s="144" t="s">
        <v>141</v>
      </c>
      <c r="D32" s="140" t="s">
        <v>147</v>
      </c>
      <c r="E32" s="140" t="s">
        <v>148</v>
      </c>
      <c r="F32" s="140" t="s">
        <v>87</v>
      </c>
      <c r="G32" s="141">
        <v>2858</v>
      </c>
      <c r="H32" s="75"/>
      <c r="I32" s="142">
        <v>1.2200000000000001E-2</v>
      </c>
      <c r="J32" s="76">
        <f t="shared" si="18"/>
        <v>34.867600000000003</v>
      </c>
      <c r="K32" s="75"/>
      <c r="L32" s="142">
        <v>0</v>
      </c>
      <c r="M32" s="76">
        <f t="shared" si="2"/>
        <v>0</v>
      </c>
      <c r="N32" s="75"/>
      <c r="O32" s="142">
        <v>7.0000000000000001E-3</v>
      </c>
      <c r="P32" s="76">
        <f t="shared" si="3"/>
        <v>20.006</v>
      </c>
      <c r="Q32" s="70"/>
      <c r="R32" s="77">
        <f t="shared" si="4"/>
        <v>1.9200000000000002E-2</v>
      </c>
      <c r="S32" s="75"/>
      <c r="T32" s="142">
        <v>3.5000000000000001E-3</v>
      </c>
      <c r="U32" s="76">
        <f t="shared" si="19"/>
        <v>10.003</v>
      </c>
      <c r="V32" s="64"/>
      <c r="X32" s="86"/>
      <c r="Y32" s="87"/>
      <c r="Z32" s="82"/>
      <c r="AA32" s="87"/>
      <c r="AB32" s="83"/>
    </row>
    <row r="33" spans="2:28" s="79" customFormat="1" ht="15" x14ac:dyDescent="0.25">
      <c r="B33" s="73"/>
      <c r="C33" s="144" t="s">
        <v>141</v>
      </c>
      <c r="D33" s="140" t="s">
        <v>149</v>
      </c>
      <c r="E33" s="140" t="s">
        <v>150</v>
      </c>
      <c r="F33" s="140" t="s">
        <v>87</v>
      </c>
      <c r="G33" s="141">
        <v>684</v>
      </c>
      <c r="H33" s="75"/>
      <c r="I33" s="142">
        <v>9.2999999999999992E-3</v>
      </c>
      <c r="J33" s="76">
        <f t="shared" si="18"/>
        <v>6.3611999999999993</v>
      </c>
      <c r="K33" s="75"/>
      <c r="L33" s="142">
        <v>0</v>
      </c>
      <c r="M33" s="76">
        <f t="shared" si="2"/>
        <v>0</v>
      </c>
      <c r="N33" s="75"/>
      <c r="O33" s="142">
        <v>7.0000000000000001E-3</v>
      </c>
      <c r="P33" s="76">
        <f t="shared" si="3"/>
        <v>4.7880000000000003</v>
      </c>
      <c r="Q33" s="70"/>
      <c r="R33" s="77">
        <f t="shared" si="4"/>
        <v>1.6299999999999999E-2</v>
      </c>
      <c r="S33" s="75"/>
      <c r="T33" s="142">
        <v>4.0000000000000001E-3</v>
      </c>
      <c r="U33" s="76">
        <f t="shared" si="19"/>
        <v>2.7360000000000002</v>
      </c>
      <c r="V33" s="64"/>
      <c r="X33" s="86"/>
      <c r="Y33" s="87"/>
      <c r="Z33" s="82"/>
      <c r="AA33" s="87"/>
      <c r="AB33" s="83"/>
    </row>
    <row r="34" spans="2:28" s="79" customFormat="1" ht="15" x14ac:dyDescent="0.25">
      <c r="B34" s="73"/>
      <c r="C34" s="144" t="s">
        <v>141</v>
      </c>
      <c r="D34" s="140" t="s">
        <v>151</v>
      </c>
      <c r="E34" s="140" t="s">
        <v>152</v>
      </c>
      <c r="F34" s="140" t="s">
        <v>87</v>
      </c>
      <c r="G34" s="141">
        <v>219573</v>
      </c>
      <c r="H34" s="75"/>
      <c r="I34" s="142">
        <v>8.0999999999999996E-3</v>
      </c>
      <c r="J34" s="76">
        <f t="shared" si="18"/>
        <v>1778.5412999999999</v>
      </c>
      <c r="K34" s="75"/>
      <c r="L34" s="142">
        <v>0</v>
      </c>
      <c r="M34" s="76">
        <f t="shared" si="2"/>
        <v>0</v>
      </c>
      <c r="N34" s="75"/>
      <c r="O34" s="142">
        <v>7.0000000000000001E-3</v>
      </c>
      <c r="P34" s="76">
        <f t="shared" si="3"/>
        <v>1537.011</v>
      </c>
      <c r="Q34" s="70"/>
      <c r="R34" s="77">
        <f t="shared" si="4"/>
        <v>1.5099999999999999E-2</v>
      </c>
      <c r="S34" s="75"/>
      <c r="T34" s="142">
        <v>2.5000000000000001E-3</v>
      </c>
      <c r="U34" s="76">
        <f t="shared" si="19"/>
        <v>548.9325</v>
      </c>
      <c r="V34" s="64"/>
      <c r="X34" s="86"/>
      <c r="Y34" s="87"/>
      <c r="Z34" s="82"/>
      <c r="AA34" s="87"/>
      <c r="AB34" s="83"/>
    </row>
    <row r="35" spans="2:28" s="79" customFormat="1" ht="15" x14ac:dyDescent="0.25">
      <c r="B35" s="73"/>
      <c r="C35" s="144" t="s">
        <v>144</v>
      </c>
      <c r="D35" s="140" t="s">
        <v>153</v>
      </c>
      <c r="E35" s="140" t="s">
        <v>154</v>
      </c>
      <c r="F35" s="140" t="s">
        <v>87</v>
      </c>
      <c r="G35" s="141">
        <v>2519</v>
      </c>
      <c r="H35" s="75"/>
      <c r="I35" s="142">
        <v>9.5999999999999992E-3</v>
      </c>
      <c r="J35" s="76">
        <f t="shared" si="18"/>
        <v>24.182399999999998</v>
      </c>
      <c r="K35" s="75"/>
      <c r="L35" s="142">
        <v>0</v>
      </c>
      <c r="M35" s="76">
        <f t="shared" si="2"/>
        <v>0</v>
      </c>
      <c r="N35" s="75"/>
      <c r="O35" s="142">
        <v>7.0000000000000001E-3</v>
      </c>
      <c r="P35" s="76">
        <f t="shared" si="3"/>
        <v>17.632999999999999</v>
      </c>
      <c r="Q35" s="70"/>
      <c r="R35" s="77">
        <f t="shared" si="4"/>
        <v>1.66E-2</v>
      </c>
      <c r="S35" s="75"/>
      <c r="T35" s="142">
        <v>2.5000000000000001E-3</v>
      </c>
      <c r="U35" s="76">
        <f t="shared" si="19"/>
        <v>6.2975000000000003</v>
      </c>
      <c r="V35" s="64"/>
      <c r="X35" s="86"/>
      <c r="Y35" s="87"/>
      <c r="Z35" s="82"/>
      <c r="AA35" s="87"/>
      <c r="AB35" s="83"/>
    </row>
    <row r="36" spans="2:28" s="79" customFormat="1" ht="15" x14ac:dyDescent="0.25">
      <c r="B36" s="73"/>
      <c r="C36" s="144" t="s">
        <v>144</v>
      </c>
      <c r="D36" s="140" t="s">
        <v>155</v>
      </c>
      <c r="E36" s="140" t="s">
        <v>156</v>
      </c>
      <c r="F36" s="140" t="s">
        <v>87</v>
      </c>
      <c r="G36" s="141">
        <v>0</v>
      </c>
      <c r="H36" s="75"/>
      <c r="I36" s="142">
        <v>9.7999999999999997E-3</v>
      </c>
      <c r="J36" s="76">
        <f t="shared" si="18"/>
        <v>0</v>
      </c>
      <c r="K36" s="75"/>
      <c r="L36" s="142">
        <v>0</v>
      </c>
      <c r="M36" s="76">
        <f t="shared" si="2"/>
        <v>0</v>
      </c>
      <c r="N36" s="75"/>
      <c r="O36" s="142">
        <v>7.0000000000000001E-3</v>
      </c>
      <c r="P36" s="76">
        <f t="shared" si="3"/>
        <v>0</v>
      </c>
      <c r="Q36" s="70"/>
      <c r="R36" s="77">
        <f t="shared" si="4"/>
        <v>1.6799999999999999E-2</v>
      </c>
      <c r="S36" s="75"/>
      <c r="T36" s="142">
        <v>5.0000000000000001E-3</v>
      </c>
      <c r="U36" s="76">
        <f t="shared" si="19"/>
        <v>0</v>
      </c>
      <c r="V36" s="64"/>
      <c r="X36" s="86"/>
      <c r="Y36" s="87"/>
      <c r="Z36" s="82"/>
      <c r="AA36" s="87"/>
      <c r="AB36" s="83"/>
    </row>
    <row r="37" spans="2:28" s="79" customFormat="1" ht="15" x14ac:dyDescent="0.25">
      <c r="B37" s="73"/>
      <c r="C37" s="144" t="s">
        <v>101</v>
      </c>
      <c r="D37" s="140" t="s">
        <v>157</v>
      </c>
      <c r="E37" s="140" t="s">
        <v>158</v>
      </c>
      <c r="F37" s="140" t="s">
        <v>87</v>
      </c>
      <c r="G37" s="141">
        <v>12372</v>
      </c>
      <c r="H37" s="75"/>
      <c r="I37" s="142">
        <v>4.3E-3</v>
      </c>
      <c r="J37" s="76">
        <f t="shared" si="18"/>
        <v>53.199599999999997</v>
      </c>
      <c r="K37" s="75"/>
      <c r="L37" s="142">
        <v>0</v>
      </c>
      <c r="M37" s="76">
        <f t="shared" si="2"/>
        <v>0</v>
      </c>
      <c r="N37" s="75"/>
      <c r="O37" s="142">
        <v>5.4999999999999997E-3</v>
      </c>
      <c r="P37" s="76">
        <f t="shared" si="3"/>
        <v>68.045999999999992</v>
      </c>
      <c r="Q37" s="70"/>
      <c r="R37" s="77">
        <f t="shared" si="4"/>
        <v>9.7999999999999997E-3</v>
      </c>
      <c r="S37" s="75"/>
      <c r="T37" s="142">
        <v>3.5000000000000001E-3</v>
      </c>
      <c r="U37" s="76">
        <f t="shared" si="19"/>
        <v>43.302</v>
      </c>
      <c r="V37" s="64"/>
      <c r="X37" s="86"/>
      <c r="Y37" s="87"/>
      <c r="Z37" s="82"/>
      <c r="AA37" s="87"/>
      <c r="AB37" s="83"/>
    </row>
    <row r="38" spans="2:28" s="79" customFormat="1" ht="15" x14ac:dyDescent="0.25">
      <c r="B38" s="73"/>
      <c r="C38" s="144" t="s">
        <v>101</v>
      </c>
      <c r="D38" s="140" t="s">
        <v>159</v>
      </c>
      <c r="E38" s="140" t="s">
        <v>160</v>
      </c>
      <c r="F38" s="140" t="s">
        <v>87</v>
      </c>
      <c r="G38" s="141">
        <v>33234</v>
      </c>
      <c r="H38" s="75"/>
      <c r="I38" s="142">
        <v>7.9000000000000008E-3</v>
      </c>
      <c r="J38" s="76">
        <f t="shared" si="18"/>
        <v>262.54860000000002</v>
      </c>
      <c r="K38" s="75"/>
      <c r="L38" s="142">
        <v>0</v>
      </c>
      <c r="M38" s="76">
        <f t="shared" si="2"/>
        <v>0</v>
      </c>
      <c r="N38" s="75"/>
      <c r="O38" s="142">
        <v>5.4999999999999997E-3</v>
      </c>
      <c r="P38" s="76">
        <f t="shared" si="3"/>
        <v>182.78699999999998</v>
      </c>
      <c r="Q38" s="70"/>
      <c r="R38" s="77">
        <f t="shared" si="4"/>
        <v>1.34E-2</v>
      </c>
      <c r="S38" s="75"/>
      <c r="T38" s="142">
        <v>4.4999999999999997E-3</v>
      </c>
      <c r="U38" s="76">
        <f t="shared" si="19"/>
        <v>149.553</v>
      </c>
      <c r="V38" s="64"/>
      <c r="X38" s="86"/>
      <c r="Y38" s="87"/>
      <c r="Z38" s="82"/>
      <c r="AA38" s="87"/>
      <c r="AB38" s="83"/>
    </row>
    <row r="39" spans="2:28" s="79" customFormat="1" ht="15" x14ac:dyDescent="0.25">
      <c r="B39" s="73"/>
      <c r="C39" s="144" t="s">
        <v>101</v>
      </c>
      <c r="D39" s="140" t="s">
        <v>161</v>
      </c>
      <c r="E39" s="140" t="s">
        <v>162</v>
      </c>
      <c r="F39" s="140" t="s">
        <v>87</v>
      </c>
      <c r="G39" s="141">
        <v>0</v>
      </c>
      <c r="H39" s="75"/>
      <c r="I39" s="142">
        <v>1.1299999999999999E-2</v>
      </c>
      <c r="J39" s="76">
        <v>0</v>
      </c>
      <c r="K39" s="75"/>
      <c r="L39" s="142">
        <v>0</v>
      </c>
      <c r="M39" s="76">
        <f t="shared" si="2"/>
        <v>0</v>
      </c>
      <c r="N39" s="75"/>
      <c r="O39" s="142">
        <v>7.0000000000000001E-3</v>
      </c>
      <c r="P39" s="76">
        <f t="shared" si="3"/>
        <v>0</v>
      </c>
      <c r="Q39" s="70"/>
      <c r="R39" s="77">
        <f t="shared" si="4"/>
        <v>1.83E-2</v>
      </c>
      <c r="S39" s="75"/>
      <c r="T39" s="142">
        <v>4.0000000000000001E-3</v>
      </c>
      <c r="U39" s="76">
        <f t="shared" si="19"/>
        <v>0</v>
      </c>
      <c r="V39" s="64"/>
      <c r="X39" s="86"/>
      <c r="Y39" s="87"/>
      <c r="Z39" s="82"/>
      <c r="AA39" s="87"/>
      <c r="AB39" s="83"/>
    </row>
    <row r="40" spans="2:28" s="79" customFormat="1" ht="15" x14ac:dyDescent="0.25">
      <c r="B40" s="73"/>
      <c r="C40" s="144" t="s">
        <v>101</v>
      </c>
      <c r="D40" s="140" t="s">
        <v>163</v>
      </c>
      <c r="E40" s="140" t="s">
        <v>164</v>
      </c>
      <c r="F40" s="140" t="s">
        <v>87</v>
      </c>
      <c r="G40" s="141">
        <v>24382</v>
      </c>
      <c r="H40" s="75"/>
      <c r="I40" s="142">
        <v>4.1999999999999997E-3</v>
      </c>
      <c r="J40" s="76">
        <v>0</v>
      </c>
      <c r="K40" s="75"/>
      <c r="L40" s="142">
        <v>0</v>
      </c>
      <c r="M40" s="76">
        <f t="shared" si="2"/>
        <v>0</v>
      </c>
      <c r="N40" s="75"/>
      <c r="O40" s="142">
        <v>5.4999999999999997E-3</v>
      </c>
      <c r="P40" s="76">
        <f t="shared" si="3"/>
        <v>134.101</v>
      </c>
      <c r="Q40" s="70"/>
      <c r="R40" s="77">
        <f t="shared" si="4"/>
        <v>9.7000000000000003E-3</v>
      </c>
      <c r="S40" s="75"/>
      <c r="T40" s="142">
        <v>3.5000000000000001E-3</v>
      </c>
      <c r="U40" s="76">
        <f t="shared" si="19"/>
        <v>85.337000000000003</v>
      </c>
      <c r="V40" s="64"/>
      <c r="X40" s="86"/>
      <c r="Y40" s="87"/>
      <c r="Z40" s="82"/>
      <c r="AA40" s="87"/>
      <c r="AB40" s="83"/>
    </row>
    <row r="41" spans="2:28" s="79" customFormat="1" ht="15" x14ac:dyDescent="0.25">
      <c r="B41" s="73"/>
      <c r="C41" s="144" t="s">
        <v>101</v>
      </c>
      <c r="D41" s="140" t="s">
        <v>165</v>
      </c>
      <c r="E41" s="140" t="s">
        <v>166</v>
      </c>
      <c r="F41" s="140" t="s">
        <v>87</v>
      </c>
      <c r="G41" s="141">
        <v>4719</v>
      </c>
      <c r="H41" s="75"/>
      <c r="I41" s="142">
        <v>5.7000000000000002E-3</v>
      </c>
      <c r="J41" s="76">
        <v>0</v>
      </c>
      <c r="K41" s="75"/>
      <c r="L41" s="142">
        <v>0</v>
      </c>
      <c r="M41" s="76">
        <f t="shared" ref="M41:M45" si="20">G41*L41</f>
        <v>0</v>
      </c>
      <c r="N41" s="75"/>
      <c r="O41" s="142">
        <v>7.0000000000000001E-3</v>
      </c>
      <c r="P41" s="76">
        <f t="shared" ref="P41:P45" si="21">G41*O41</f>
        <v>33.033000000000001</v>
      </c>
      <c r="Q41" s="70"/>
      <c r="R41" s="77">
        <v>0</v>
      </c>
      <c r="S41" s="75"/>
      <c r="T41" s="142">
        <v>2.5000000000000001E-3</v>
      </c>
      <c r="U41" s="76">
        <f t="shared" ref="U41:U45" si="22">G41*T41</f>
        <v>11.797499999999999</v>
      </c>
      <c r="V41" s="64"/>
      <c r="X41" s="86"/>
      <c r="Y41" s="87"/>
      <c r="Z41" s="82"/>
      <c r="AA41" s="87"/>
      <c r="AB41" s="83"/>
    </row>
    <row r="42" spans="2:28" s="79" customFormat="1" ht="15" x14ac:dyDescent="0.25">
      <c r="B42" s="73"/>
      <c r="C42" s="144" t="s">
        <v>167</v>
      </c>
      <c r="D42" s="140" t="s">
        <v>168</v>
      </c>
      <c r="E42" s="140" t="s">
        <v>169</v>
      </c>
      <c r="F42" s="140" t="s">
        <v>87</v>
      </c>
      <c r="G42" s="141">
        <v>8529</v>
      </c>
      <c r="H42" s="75"/>
      <c r="I42" s="142">
        <v>8.9999999999999993E-3</v>
      </c>
      <c r="J42" s="76">
        <v>0</v>
      </c>
      <c r="K42" s="75"/>
      <c r="L42" s="142">
        <v>0</v>
      </c>
      <c r="M42" s="76">
        <f t="shared" si="20"/>
        <v>0</v>
      </c>
      <c r="N42" s="75"/>
      <c r="O42" s="142">
        <v>7.0000000000000001E-3</v>
      </c>
      <c r="P42" s="76">
        <f t="shared" si="21"/>
        <v>59.703000000000003</v>
      </c>
      <c r="Q42" s="70"/>
      <c r="R42" s="77">
        <v>0</v>
      </c>
      <c r="S42" s="75"/>
      <c r="T42" s="142">
        <v>2.5000000000000001E-3</v>
      </c>
      <c r="U42" s="76">
        <f t="shared" si="22"/>
        <v>21.322500000000002</v>
      </c>
      <c r="V42" s="64"/>
      <c r="X42" s="86"/>
      <c r="Y42" s="87"/>
      <c r="Z42" s="82"/>
      <c r="AA42" s="87"/>
      <c r="AB42" s="83"/>
    </row>
    <row r="43" spans="2:28" s="79" customFormat="1" ht="15" x14ac:dyDescent="0.25">
      <c r="B43" s="73"/>
      <c r="C43" s="144" t="s">
        <v>167</v>
      </c>
      <c r="D43" s="140" t="s">
        <v>170</v>
      </c>
      <c r="E43" s="140" t="s">
        <v>171</v>
      </c>
      <c r="F43" s="140" t="s">
        <v>87</v>
      </c>
      <c r="G43" s="141">
        <v>0</v>
      </c>
      <c r="H43" s="75"/>
      <c r="I43" s="142">
        <v>0.01</v>
      </c>
      <c r="J43" s="76">
        <v>0</v>
      </c>
      <c r="K43" s="75"/>
      <c r="L43" s="142">
        <v>0</v>
      </c>
      <c r="M43" s="76">
        <f t="shared" si="20"/>
        <v>0</v>
      </c>
      <c r="N43" s="75"/>
      <c r="O43" s="142">
        <v>5.4999999999999997E-3</v>
      </c>
      <c r="P43" s="76">
        <f t="shared" si="21"/>
        <v>0</v>
      </c>
      <c r="Q43" s="70"/>
      <c r="R43" s="77">
        <v>0</v>
      </c>
      <c r="S43" s="75"/>
      <c r="T43" s="142">
        <v>4.4999999999999997E-3</v>
      </c>
      <c r="U43" s="76">
        <f t="shared" si="22"/>
        <v>0</v>
      </c>
      <c r="V43" s="64"/>
      <c r="X43" s="86"/>
      <c r="Y43" s="87"/>
      <c r="Z43" s="82"/>
      <c r="AA43" s="87"/>
      <c r="AB43" s="83"/>
    </row>
    <row r="44" spans="2:28" s="79" customFormat="1" ht="15" x14ac:dyDescent="0.25">
      <c r="B44" s="73"/>
      <c r="C44" s="144" t="s">
        <v>172</v>
      </c>
      <c r="D44" s="140" t="s">
        <v>173</v>
      </c>
      <c r="E44" s="140" t="s">
        <v>174</v>
      </c>
      <c r="F44" s="140" t="s">
        <v>87</v>
      </c>
      <c r="G44" s="141">
        <v>4911</v>
      </c>
      <c r="H44" s="75"/>
      <c r="I44" s="142">
        <v>4.4999999999999997E-3</v>
      </c>
      <c r="J44" s="76">
        <v>0</v>
      </c>
      <c r="K44" s="75"/>
      <c r="L44" s="142">
        <v>0</v>
      </c>
      <c r="M44" s="76">
        <f t="shared" si="20"/>
        <v>0</v>
      </c>
      <c r="N44" s="75"/>
      <c r="O44" s="142">
        <v>5.4999999999999997E-3</v>
      </c>
      <c r="P44" s="76">
        <f t="shared" si="21"/>
        <v>27.010499999999997</v>
      </c>
      <c r="Q44" s="70"/>
      <c r="R44" s="77">
        <v>0</v>
      </c>
      <c r="S44" s="75"/>
      <c r="T44" s="142">
        <v>3.5000000000000001E-3</v>
      </c>
      <c r="U44" s="76">
        <f t="shared" si="22"/>
        <v>17.188500000000001</v>
      </c>
      <c r="V44" s="64"/>
      <c r="X44" s="86"/>
      <c r="Y44" s="87"/>
      <c r="Z44" s="82"/>
      <c r="AA44" s="87"/>
      <c r="AB44" s="83"/>
    </row>
    <row r="45" spans="2:28" s="79" customFormat="1" ht="15" x14ac:dyDescent="0.25">
      <c r="B45" s="73"/>
      <c r="C45" s="144" t="s">
        <v>175</v>
      </c>
      <c r="D45" s="140" t="s">
        <v>176</v>
      </c>
      <c r="E45" s="140" t="s">
        <v>177</v>
      </c>
      <c r="F45" s="140" t="s">
        <v>87</v>
      </c>
      <c r="G45" s="141">
        <v>19146</v>
      </c>
      <c r="H45" s="75"/>
      <c r="I45" s="142">
        <v>9.2999999999999992E-3</v>
      </c>
      <c r="J45" s="76">
        <v>0</v>
      </c>
      <c r="K45" s="75"/>
      <c r="L45" s="142">
        <v>0</v>
      </c>
      <c r="M45" s="76">
        <f t="shared" si="20"/>
        <v>0</v>
      </c>
      <c r="N45" s="75"/>
      <c r="O45" s="142">
        <v>5.4999999999999997E-3</v>
      </c>
      <c r="P45" s="76">
        <f t="shared" si="21"/>
        <v>105.303</v>
      </c>
      <c r="Q45" s="70"/>
      <c r="R45" s="77">
        <v>0</v>
      </c>
      <c r="S45" s="75"/>
      <c r="T45" s="142">
        <v>4.4999999999999997E-3</v>
      </c>
      <c r="U45" s="76">
        <f t="shared" si="22"/>
        <v>86.156999999999996</v>
      </c>
      <c r="V45" s="64"/>
      <c r="X45" s="86"/>
      <c r="Y45" s="87"/>
      <c r="Z45" s="82"/>
      <c r="AA45" s="87"/>
      <c r="AB45" s="83"/>
    </row>
    <row r="46" spans="2:28" s="79" customFormat="1" ht="15" x14ac:dyDescent="0.25">
      <c r="B46" s="73"/>
      <c r="C46" s="144" t="s">
        <v>175</v>
      </c>
      <c r="D46" s="140" t="s">
        <v>178</v>
      </c>
      <c r="E46" s="140" t="s">
        <v>179</v>
      </c>
      <c r="F46" s="140" t="s">
        <v>87</v>
      </c>
      <c r="G46" s="141">
        <v>28585</v>
      </c>
      <c r="H46" s="75"/>
      <c r="I46" s="142">
        <v>1.3899999999999999E-2</v>
      </c>
      <c r="J46" s="76">
        <f t="shared" si="18"/>
        <v>397.33149999999995</v>
      </c>
      <c r="K46" s="75"/>
      <c r="L46" s="142">
        <v>0</v>
      </c>
      <c r="M46" s="76">
        <f t="shared" si="2"/>
        <v>0</v>
      </c>
      <c r="N46" s="75"/>
      <c r="O46" s="142">
        <v>7.0000000000000001E-3</v>
      </c>
      <c r="P46" s="76">
        <f t="shared" si="3"/>
        <v>200.095</v>
      </c>
      <c r="Q46" s="70"/>
      <c r="R46" s="77">
        <v>0</v>
      </c>
      <c r="S46" s="75"/>
      <c r="T46" s="142">
        <v>4.0000000000000001E-3</v>
      </c>
      <c r="U46" s="76">
        <f t="shared" si="19"/>
        <v>114.34</v>
      </c>
      <c r="V46" s="64"/>
    </row>
    <row r="47" spans="2:28" s="79" customFormat="1" ht="15" x14ac:dyDescent="0.25">
      <c r="B47" s="73"/>
      <c r="C47" s="144" t="s">
        <v>175</v>
      </c>
      <c r="D47" s="140" t="s">
        <v>180</v>
      </c>
      <c r="E47" s="140" t="s">
        <v>181</v>
      </c>
      <c r="F47" s="140" t="s">
        <v>87</v>
      </c>
      <c r="G47" s="141">
        <v>15014</v>
      </c>
      <c r="H47" s="75"/>
      <c r="I47" s="142">
        <v>1.24E-2</v>
      </c>
      <c r="J47" s="76">
        <f t="shared" si="18"/>
        <v>186.17359999999999</v>
      </c>
      <c r="K47" s="75"/>
      <c r="L47" s="142">
        <v>0</v>
      </c>
      <c r="M47" s="76">
        <f t="shared" si="2"/>
        <v>0</v>
      </c>
      <c r="N47" s="75"/>
      <c r="O47" s="142">
        <v>7.0000000000000001E-3</v>
      </c>
      <c r="P47" s="76">
        <f t="shared" si="3"/>
        <v>105.098</v>
      </c>
      <c r="Q47" s="70"/>
      <c r="R47" s="77">
        <f t="shared" si="4"/>
        <v>1.9400000000000001E-2</v>
      </c>
      <c r="S47" s="75"/>
      <c r="T47" s="142">
        <v>4.0000000000000001E-3</v>
      </c>
      <c r="U47" s="76">
        <f t="shared" si="19"/>
        <v>60.056000000000004</v>
      </c>
      <c r="V47" s="64"/>
    </row>
    <row r="48" spans="2:28" s="79" customFormat="1" ht="15" x14ac:dyDescent="0.25">
      <c r="B48" s="73"/>
      <c r="C48" s="144" t="s">
        <v>175</v>
      </c>
      <c r="D48" s="140" t="s">
        <v>182</v>
      </c>
      <c r="E48" s="140" t="s">
        <v>183</v>
      </c>
      <c r="F48" s="140" t="s">
        <v>87</v>
      </c>
      <c r="G48" s="141">
        <v>0</v>
      </c>
      <c r="H48" s="75"/>
      <c r="I48" s="142">
        <v>1.11E-2</v>
      </c>
      <c r="J48" s="76">
        <f t="shared" si="18"/>
        <v>0</v>
      </c>
      <c r="K48" s="75"/>
      <c r="L48" s="142">
        <v>0</v>
      </c>
      <c r="M48" s="76">
        <f t="shared" si="2"/>
        <v>0</v>
      </c>
      <c r="N48" s="75"/>
      <c r="O48" s="142">
        <v>7.0000000000000001E-3</v>
      </c>
      <c r="P48" s="76">
        <f t="shared" si="3"/>
        <v>0</v>
      </c>
      <c r="Q48" s="70"/>
      <c r="R48" s="77">
        <f t="shared" si="4"/>
        <v>1.8100000000000002E-2</v>
      </c>
      <c r="S48" s="75"/>
      <c r="T48" s="142">
        <v>2.5000000000000001E-3</v>
      </c>
      <c r="U48" s="76">
        <f t="shared" si="19"/>
        <v>0</v>
      </c>
      <c r="V48" s="64"/>
    </row>
    <row r="49" spans="2:28" s="79" customFormat="1" ht="15" x14ac:dyDescent="0.25">
      <c r="B49" s="73"/>
      <c r="C49" s="144" t="s">
        <v>184</v>
      </c>
      <c r="D49" s="140" t="s">
        <v>185</v>
      </c>
      <c r="E49" s="140" t="s">
        <v>186</v>
      </c>
      <c r="F49" s="140" t="s">
        <v>87</v>
      </c>
      <c r="G49" s="141">
        <v>41248</v>
      </c>
      <c r="H49" s="75"/>
      <c r="I49" s="142">
        <v>1.21E-2</v>
      </c>
      <c r="J49" s="76">
        <f t="shared" si="18"/>
        <v>499.10079999999999</v>
      </c>
      <c r="K49" s="75"/>
      <c r="L49" s="142">
        <v>0</v>
      </c>
      <c r="M49" s="76">
        <f t="shared" si="2"/>
        <v>0</v>
      </c>
      <c r="N49" s="75"/>
      <c r="O49" s="142">
        <v>7.0000000000000001E-3</v>
      </c>
      <c r="P49" s="76">
        <f t="shared" si="3"/>
        <v>288.73599999999999</v>
      </c>
      <c r="Q49" s="70"/>
      <c r="R49" s="77">
        <f t="shared" si="4"/>
        <v>1.9099999999999999E-2</v>
      </c>
      <c r="S49" s="75"/>
      <c r="T49" s="142">
        <v>4.0000000000000001E-3</v>
      </c>
      <c r="U49" s="76">
        <f t="shared" si="19"/>
        <v>164.99199999999999</v>
      </c>
      <c r="V49" s="64"/>
    </row>
    <row r="50" spans="2:28" s="79" customFormat="1" ht="15" x14ac:dyDescent="0.25">
      <c r="B50" s="73"/>
      <c r="C50" s="144" t="s">
        <v>187</v>
      </c>
      <c r="D50" s="140" t="s">
        <v>188</v>
      </c>
      <c r="E50" s="140" t="s">
        <v>189</v>
      </c>
      <c r="F50" s="140" t="s">
        <v>87</v>
      </c>
      <c r="G50" s="141">
        <v>0</v>
      </c>
      <c r="H50" s="75"/>
      <c r="I50" s="142">
        <v>1.44E-2</v>
      </c>
      <c r="J50" s="76">
        <f t="shared" si="18"/>
        <v>0</v>
      </c>
      <c r="K50" s="75"/>
      <c r="L50" s="142">
        <v>0</v>
      </c>
      <c r="M50" s="76">
        <f t="shared" si="2"/>
        <v>0</v>
      </c>
      <c r="N50" s="75"/>
      <c r="O50" s="142">
        <v>7.0000000000000001E-3</v>
      </c>
      <c r="P50" s="76">
        <f t="shared" si="3"/>
        <v>0</v>
      </c>
      <c r="Q50" s="70"/>
      <c r="R50" s="77">
        <f t="shared" si="4"/>
        <v>2.1399999999999999E-2</v>
      </c>
      <c r="S50" s="75"/>
      <c r="T50" s="142">
        <v>4.0000000000000001E-3</v>
      </c>
      <c r="U50" s="76">
        <f t="shared" si="19"/>
        <v>0</v>
      </c>
      <c r="V50" s="64"/>
      <c r="X50" s="86"/>
      <c r="Y50" s="87"/>
      <c r="Z50" s="82"/>
      <c r="AA50" s="87"/>
      <c r="AB50" s="83"/>
    </row>
    <row r="51" spans="2:28" s="79" customFormat="1" ht="15" x14ac:dyDescent="0.25">
      <c r="B51" s="73"/>
      <c r="C51" s="144" t="s">
        <v>184</v>
      </c>
      <c r="D51" s="140" t="s">
        <v>190</v>
      </c>
      <c r="E51" s="140" t="s">
        <v>191</v>
      </c>
      <c r="F51" s="140" t="s">
        <v>87</v>
      </c>
      <c r="G51" s="141">
        <v>0</v>
      </c>
      <c r="H51" s="75"/>
      <c r="I51" s="142">
        <v>9.7999999999999997E-3</v>
      </c>
      <c r="J51" s="76">
        <f t="shared" si="18"/>
        <v>0</v>
      </c>
      <c r="K51" s="75"/>
      <c r="L51" s="142">
        <v>0</v>
      </c>
      <c r="M51" s="76">
        <f t="shared" si="2"/>
        <v>0</v>
      </c>
      <c r="N51" s="75"/>
      <c r="O51" s="142">
        <v>5.4999999999999997E-3</v>
      </c>
      <c r="P51" s="76">
        <f t="shared" si="3"/>
        <v>0</v>
      </c>
      <c r="Q51" s="70"/>
      <c r="R51" s="77">
        <f t="shared" si="4"/>
        <v>1.5299999999999999E-2</v>
      </c>
      <c r="S51" s="75"/>
      <c r="T51" s="142">
        <v>4.4999999999999997E-3</v>
      </c>
      <c r="U51" s="76">
        <f t="shared" si="19"/>
        <v>0</v>
      </c>
      <c r="V51" s="64"/>
      <c r="X51" s="86"/>
      <c r="Y51" s="87"/>
      <c r="Z51" s="82"/>
      <c r="AA51" s="87"/>
      <c r="AB51" s="83"/>
    </row>
    <row r="52" spans="2:28" s="79" customFormat="1" ht="15" x14ac:dyDescent="0.25">
      <c r="B52" s="73"/>
      <c r="C52" s="144" t="s">
        <v>192</v>
      </c>
      <c r="D52" s="140" t="s">
        <v>193</v>
      </c>
      <c r="E52" s="140" t="s">
        <v>194</v>
      </c>
      <c r="F52" s="140" t="s">
        <v>87</v>
      </c>
      <c r="G52" s="141">
        <v>26892</v>
      </c>
      <c r="H52" s="75"/>
      <c r="I52" s="142">
        <v>9.7999999999999997E-3</v>
      </c>
      <c r="J52" s="76">
        <f t="shared" si="18"/>
        <v>263.54160000000002</v>
      </c>
      <c r="K52" s="75"/>
      <c r="L52" s="142">
        <v>0</v>
      </c>
      <c r="M52" s="76">
        <f t="shared" si="2"/>
        <v>0</v>
      </c>
      <c r="N52" s="75"/>
      <c r="O52" s="142">
        <v>5.4999999999999997E-3</v>
      </c>
      <c r="P52" s="76">
        <f t="shared" si="3"/>
        <v>147.90599999999998</v>
      </c>
      <c r="Q52" s="70"/>
      <c r="R52" s="77">
        <f t="shared" si="4"/>
        <v>1.5299999999999999E-2</v>
      </c>
      <c r="S52" s="75"/>
      <c r="T52" s="142">
        <v>4.4999999999999997E-3</v>
      </c>
      <c r="U52" s="76">
        <f t="shared" si="19"/>
        <v>121.014</v>
      </c>
      <c r="V52" s="64"/>
      <c r="X52" s="86"/>
      <c r="Y52" s="87"/>
      <c r="Z52" s="82"/>
      <c r="AA52" s="87"/>
      <c r="AB52" s="83"/>
    </row>
    <row r="53" spans="2:28" s="79" customFormat="1" ht="15" x14ac:dyDescent="0.25">
      <c r="B53" s="73"/>
      <c r="C53" s="144" t="s">
        <v>192</v>
      </c>
      <c r="D53" s="140" t="s">
        <v>195</v>
      </c>
      <c r="E53" s="140" t="s">
        <v>196</v>
      </c>
      <c r="F53" s="140" t="s">
        <v>87</v>
      </c>
      <c r="G53" s="141">
        <v>4004</v>
      </c>
      <c r="H53" s="75"/>
      <c r="I53" s="142">
        <v>5.5999999999999999E-3</v>
      </c>
      <c r="J53" s="76">
        <f t="shared" si="18"/>
        <v>22.4224</v>
      </c>
      <c r="K53" s="75"/>
      <c r="L53" s="142">
        <v>0</v>
      </c>
      <c r="M53" s="76">
        <f t="shared" si="2"/>
        <v>0</v>
      </c>
      <c r="N53" s="75"/>
      <c r="O53" s="142">
        <v>5.4999999999999997E-3</v>
      </c>
      <c r="P53" s="76">
        <f t="shared" si="3"/>
        <v>22.021999999999998</v>
      </c>
      <c r="Q53" s="70"/>
      <c r="R53" s="77">
        <f t="shared" si="4"/>
        <v>1.1099999999999999E-2</v>
      </c>
      <c r="S53" s="75"/>
      <c r="T53" s="142">
        <v>3.5000000000000001E-3</v>
      </c>
      <c r="U53" s="76">
        <f t="shared" si="19"/>
        <v>14.014000000000001</v>
      </c>
      <c r="V53" s="64"/>
      <c r="X53" s="86"/>
      <c r="Y53" s="87"/>
      <c r="Z53" s="82"/>
      <c r="AA53" s="87"/>
      <c r="AB53" s="83"/>
    </row>
    <row r="54" spans="2:28" s="79" customFormat="1" ht="15" x14ac:dyDescent="0.25">
      <c r="B54" s="73"/>
      <c r="C54" s="144" t="s">
        <v>192</v>
      </c>
      <c r="D54" s="140" t="s">
        <v>197</v>
      </c>
      <c r="E54" s="140" t="s">
        <v>198</v>
      </c>
      <c r="F54" s="140" t="s">
        <v>87</v>
      </c>
      <c r="G54" s="141">
        <v>30023</v>
      </c>
      <c r="H54" s="75"/>
      <c r="I54" s="142">
        <v>8.9999999999999993E-3</v>
      </c>
      <c r="J54" s="76">
        <f t="shared" si="18"/>
        <v>270.20699999999999</v>
      </c>
      <c r="K54" s="75"/>
      <c r="L54" s="142">
        <v>0</v>
      </c>
      <c r="M54" s="76">
        <f t="shared" si="2"/>
        <v>0</v>
      </c>
      <c r="N54" s="75"/>
      <c r="O54" s="142">
        <v>7.0000000000000001E-3</v>
      </c>
      <c r="P54" s="76">
        <f t="shared" si="3"/>
        <v>210.161</v>
      </c>
      <c r="Q54" s="70"/>
      <c r="R54" s="77">
        <f t="shared" si="4"/>
        <v>1.6E-2</v>
      </c>
      <c r="S54" s="75"/>
      <c r="T54" s="142">
        <v>2.5000000000000001E-3</v>
      </c>
      <c r="U54" s="76">
        <f t="shared" si="19"/>
        <v>75.057500000000005</v>
      </c>
      <c r="V54" s="64"/>
      <c r="X54" s="86"/>
      <c r="Y54" s="87"/>
      <c r="Z54" s="82"/>
      <c r="AA54" s="87"/>
      <c r="AB54" s="83"/>
    </row>
    <row r="55" spans="2:28" s="79" customFormat="1" ht="15" x14ac:dyDescent="0.25">
      <c r="B55" s="73"/>
      <c r="C55" s="144" t="s">
        <v>192</v>
      </c>
      <c r="D55" s="140" t="s">
        <v>199</v>
      </c>
      <c r="E55" s="140" t="s">
        <v>200</v>
      </c>
      <c r="F55" s="140" t="s">
        <v>87</v>
      </c>
      <c r="G55" s="141">
        <v>7666</v>
      </c>
      <c r="H55" s="75"/>
      <c r="I55" s="142">
        <v>1.03E-2</v>
      </c>
      <c r="J55" s="76">
        <f t="shared" si="18"/>
        <v>78.959800000000001</v>
      </c>
      <c r="K55" s="75"/>
      <c r="L55" s="142">
        <v>0</v>
      </c>
      <c r="M55" s="76">
        <f t="shared" si="2"/>
        <v>0</v>
      </c>
      <c r="N55" s="75"/>
      <c r="O55" s="142">
        <v>7.0000000000000001E-3</v>
      </c>
      <c r="P55" s="76">
        <f t="shared" si="3"/>
        <v>53.661999999999999</v>
      </c>
      <c r="Q55" s="70"/>
      <c r="R55" s="77">
        <f t="shared" si="4"/>
        <v>1.7299999999999999E-2</v>
      </c>
      <c r="S55" s="75"/>
      <c r="T55" s="142">
        <v>2.5000000000000001E-3</v>
      </c>
      <c r="U55" s="76">
        <f t="shared" si="19"/>
        <v>19.164999999999999</v>
      </c>
      <c r="V55" s="64"/>
    </row>
    <row r="56" spans="2:28" s="79" customFormat="1" ht="15" x14ac:dyDescent="0.25">
      <c r="B56" s="73"/>
      <c r="C56" s="144" t="s">
        <v>201</v>
      </c>
      <c r="D56" s="140" t="s">
        <v>202</v>
      </c>
      <c r="E56" s="140" t="s">
        <v>203</v>
      </c>
      <c r="F56" s="140" t="s">
        <v>87</v>
      </c>
      <c r="G56" s="141">
        <v>4117</v>
      </c>
      <c r="H56" s="75"/>
      <c r="I56" s="142">
        <v>1.04E-2</v>
      </c>
      <c r="J56" s="76">
        <f t="shared" si="18"/>
        <v>42.816800000000001</v>
      </c>
      <c r="K56" s="75"/>
      <c r="L56" s="142">
        <v>0</v>
      </c>
      <c r="M56" s="76">
        <f t="shared" si="2"/>
        <v>0</v>
      </c>
      <c r="N56" s="75"/>
      <c r="O56" s="142">
        <v>7.0000000000000001E-3</v>
      </c>
      <c r="P56" s="76">
        <f t="shared" si="3"/>
        <v>28.818999999999999</v>
      </c>
      <c r="Q56" s="70"/>
      <c r="R56" s="77">
        <f t="shared" si="4"/>
        <v>1.7399999999999999E-2</v>
      </c>
      <c r="S56" s="75"/>
      <c r="T56" s="142">
        <v>2.5000000000000001E-3</v>
      </c>
      <c r="U56" s="76">
        <f t="shared" si="19"/>
        <v>10.2925</v>
      </c>
      <c r="V56" s="64"/>
    </row>
    <row r="57" spans="2:28" s="79" customFormat="1" ht="15" x14ac:dyDescent="0.25">
      <c r="B57" s="73"/>
      <c r="C57" s="144" t="s">
        <v>204</v>
      </c>
      <c r="D57" s="140" t="s">
        <v>205</v>
      </c>
      <c r="E57" s="140" t="s">
        <v>206</v>
      </c>
      <c r="F57" s="140" t="s">
        <v>87</v>
      </c>
      <c r="G57" s="141">
        <v>0</v>
      </c>
      <c r="H57" s="75"/>
      <c r="I57" s="142">
        <v>1.18E-2</v>
      </c>
      <c r="J57" s="76">
        <f t="shared" si="18"/>
        <v>0</v>
      </c>
      <c r="K57" s="75"/>
      <c r="L57" s="142">
        <v>0</v>
      </c>
      <c r="M57" s="76">
        <f t="shared" si="2"/>
        <v>0</v>
      </c>
      <c r="N57" s="75"/>
      <c r="O57" s="142">
        <v>7.0000000000000001E-3</v>
      </c>
      <c r="P57" s="76">
        <f t="shared" si="3"/>
        <v>0</v>
      </c>
      <c r="Q57" s="70"/>
      <c r="R57" s="77">
        <f t="shared" si="4"/>
        <v>1.8800000000000001E-2</v>
      </c>
      <c r="S57" s="75"/>
      <c r="T57" s="142">
        <v>1.5E-3</v>
      </c>
      <c r="U57" s="76">
        <f t="shared" si="19"/>
        <v>0</v>
      </c>
      <c r="V57" s="64"/>
    </row>
    <row r="58" spans="2:28" s="79" customFormat="1" ht="15" x14ac:dyDescent="0.25">
      <c r="B58" s="73"/>
      <c r="C58" s="144" t="s">
        <v>87</v>
      </c>
      <c r="D58" s="140" t="s">
        <v>207</v>
      </c>
      <c r="E58" s="140" t="s">
        <v>87</v>
      </c>
      <c r="F58" s="140" t="s">
        <v>87</v>
      </c>
      <c r="G58" s="141">
        <v>0</v>
      </c>
      <c r="H58" s="75"/>
      <c r="I58" s="142">
        <v>1.5900000000000001E-2</v>
      </c>
      <c r="J58" s="76">
        <f t="shared" ref="J58" si="23">G58*I58</f>
        <v>0</v>
      </c>
      <c r="K58" s="75"/>
      <c r="L58" s="142">
        <v>0</v>
      </c>
      <c r="M58" s="76">
        <f t="shared" ref="M58" si="24">G58*L58</f>
        <v>0</v>
      </c>
      <c r="N58" s="75"/>
      <c r="O58" s="142">
        <v>5.4999999999999997E-3</v>
      </c>
      <c r="P58" s="76">
        <f t="shared" ref="P58" si="25">G58*O58</f>
        <v>0</v>
      </c>
      <c r="Q58" s="70"/>
      <c r="R58" s="77">
        <f t="shared" ref="R58" si="26">I58+L58+O58</f>
        <v>2.1400000000000002E-2</v>
      </c>
      <c r="S58" s="75"/>
      <c r="T58" s="142">
        <v>4.4999999999999997E-3</v>
      </c>
      <c r="U58" s="76">
        <f t="shared" ref="U58" si="27">G58*T58</f>
        <v>0</v>
      </c>
      <c r="V58" s="64"/>
    </row>
    <row r="59" spans="2:28" s="128" customFormat="1" ht="5.25" customHeight="1" x14ac:dyDescent="0.2">
      <c r="B59" s="129"/>
      <c r="C59" s="122"/>
      <c r="D59" s="122"/>
      <c r="E59" s="122"/>
      <c r="F59" s="122"/>
      <c r="G59" s="123"/>
      <c r="H59" s="118"/>
      <c r="I59" s="125"/>
      <c r="J59" s="76"/>
      <c r="K59" s="118"/>
      <c r="L59" s="126"/>
      <c r="M59" s="76"/>
      <c r="N59" s="123"/>
      <c r="O59" s="126"/>
      <c r="P59" s="76"/>
      <c r="Q59" s="121"/>
      <c r="R59" s="77"/>
      <c r="S59" s="118"/>
      <c r="T59" s="126"/>
      <c r="U59" s="76"/>
      <c r="V59" s="130"/>
    </row>
    <row r="60" spans="2:28" s="79" customFormat="1" thickBot="1" x14ac:dyDescent="0.25">
      <c r="B60" s="59"/>
      <c r="C60" s="74"/>
      <c r="D60" s="74"/>
      <c r="E60" s="74"/>
      <c r="F60" s="74"/>
      <c r="G60" s="88">
        <f>SUM(G7:G58)</f>
        <v>4203882</v>
      </c>
      <c r="H60" s="89"/>
      <c r="I60" s="90"/>
      <c r="J60" s="91">
        <f>SUM(J7:J59)</f>
        <v>29592.907199999998</v>
      </c>
      <c r="K60" s="92"/>
      <c r="L60" s="90"/>
      <c r="M60" s="91">
        <f>SUM(M7:M59)</f>
        <v>0</v>
      </c>
      <c r="N60" s="93"/>
      <c r="O60" s="90"/>
      <c r="P60" s="91">
        <f>SUM(P7:P59)</f>
        <v>23930.145</v>
      </c>
      <c r="Q60" s="70"/>
      <c r="R60" s="94"/>
      <c r="S60" s="95"/>
      <c r="T60" s="90"/>
      <c r="U60" s="91">
        <f>SUM(U7:U59)</f>
        <v>16549.740200000007</v>
      </c>
      <c r="V60" s="96"/>
    </row>
    <row r="61" spans="2:28" s="50" customFormat="1" ht="5.25" customHeight="1" thickTop="1" x14ac:dyDescent="0.2">
      <c r="B61" s="59"/>
      <c r="C61" s="60"/>
      <c r="D61" s="60"/>
      <c r="E61" s="60"/>
      <c r="F61" s="60"/>
      <c r="G61" s="61"/>
      <c r="H61" s="89"/>
      <c r="I61" s="97"/>
      <c r="J61" s="131"/>
      <c r="K61" s="89"/>
      <c r="L61" s="97"/>
      <c r="M61" s="131"/>
      <c r="N61" s="75"/>
      <c r="O61" s="97"/>
      <c r="P61" s="131"/>
      <c r="Q61" s="70"/>
      <c r="R61" s="98"/>
      <c r="S61" s="89"/>
      <c r="T61" s="97"/>
      <c r="U61" s="131"/>
      <c r="V61" s="64"/>
    </row>
    <row r="62" spans="2:28" s="79" customFormat="1" ht="12" x14ac:dyDescent="0.2">
      <c r="B62" s="73"/>
      <c r="C62" s="60"/>
      <c r="D62" s="60"/>
      <c r="E62" s="60"/>
      <c r="F62" s="60"/>
      <c r="G62" s="99" t="s">
        <v>55</v>
      </c>
      <c r="H62" s="89"/>
      <c r="I62" s="100" t="s">
        <v>56</v>
      </c>
      <c r="J62" s="101">
        <f>J60/G60</f>
        <v>7.0394238468158713E-3</v>
      </c>
      <c r="K62" s="89"/>
      <c r="L62" s="102" t="s">
        <v>57</v>
      </c>
      <c r="M62" s="101">
        <f>M60/G60</f>
        <v>0</v>
      </c>
      <c r="N62" s="89"/>
      <c r="O62" s="102" t="s">
        <v>58</v>
      </c>
      <c r="P62" s="101">
        <f>P60/G60</f>
        <v>5.69239217466142E-3</v>
      </c>
      <c r="Q62" s="70"/>
      <c r="R62" s="103">
        <f>(J60+M60+P60)/G60</f>
        <v>1.2731816021477292E-2</v>
      </c>
      <c r="S62" s="89"/>
      <c r="T62" s="102" t="s">
        <v>59</v>
      </c>
      <c r="U62" s="101">
        <f>U60/G60</f>
        <v>3.9367756278601562E-3</v>
      </c>
      <c r="V62" s="78"/>
    </row>
    <row r="63" spans="2:28" s="79" customFormat="1" ht="12" customHeight="1" x14ac:dyDescent="0.2">
      <c r="B63" s="73"/>
      <c r="C63" s="60"/>
      <c r="D63" s="60"/>
      <c r="E63" s="60"/>
      <c r="F63" s="60"/>
      <c r="G63" s="99" t="s">
        <v>60</v>
      </c>
      <c r="H63" s="89"/>
      <c r="I63" s="132" t="s">
        <v>61</v>
      </c>
      <c r="J63" s="133"/>
      <c r="K63" s="89"/>
      <c r="L63" s="132" t="s">
        <v>61</v>
      </c>
      <c r="M63" s="134"/>
      <c r="N63" s="89"/>
      <c r="O63" s="132" t="s">
        <v>61</v>
      </c>
      <c r="P63" s="135"/>
      <c r="Q63" s="70"/>
      <c r="R63" s="104" t="s">
        <v>62</v>
      </c>
      <c r="S63" s="89"/>
      <c r="T63" s="132" t="s">
        <v>63</v>
      </c>
      <c r="U63" s="135"/>
      <c r="V63" s="78"/>
    </row>
    <row r="64" spans="2:28" s="79" customFormat="1" ht="12" customHeight="1" x14ac:dyDescent="0.2">
      <c r="B64" s="73"/>
      <c r="C64" s="60"/>
      <c r="D64" s="60"/>
      <c r="E64" s="60"/>
      <c r="F64" s="60"/>
      <c r="G64" s="89"/>
      <c r="H64" s="89"/>
      <c r="I64" s="136" t="s">
        <v>64</v>
      </c>
      <c r="J64" s="137"/>
      <c r="K64" s="89"/>
      <c r="L64" s="136" t="s">
        <v>65</v>
      </c>
      <c r="M64" s="138"/>
      <c r="N64" s="89"/>
      <c r="O64" s="136" t="s">
        <v>66</v>
      </c>
      <c r="P64" s="139"/>
      <c r="Q64" s="70"/>
      <c r="R64" s="105" t="s">
        <v>67</v>
      </c>
      <c r="S64" s="89"/>
      <c r="T64" s="136" t="s">
        <v>68</v>
      </c>
      <c r="U64" s="139"/>
      <c r="V64" s="78"/>
    </row>
    <row r="65" spans="2:22" s="50" customFormat="1" ht="5.25" customHeight="1" x14ac:dyDescent="0.2">
      <c r="B65" s="59"/>
      <c r="C65" s="60"/>
      <c r="D65" s="60"/>
      <c r="E65" s="60"/>
      <c r="F65" s="60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4"/>
    </row>
    <row r="66" spans="2:22" s="79" customFormat="1" ht="3" customHeight="1" x14ac:dyDescent="0.2">
      <c r="B66" s="106"/>
      <c r="C66" s="107" t="s">
        <v>34</v>
      </c>
      <c r="D66" s="108"/>
      <c r="E66" s="107"/>
      <c r="F66" s="108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9"/>
    </row>
    <row r="67" spans="2:22" s="79" customFormat="1" ht="12" x14ac:dyDescent="0.2">
      <c r="C67" s="110" t="s">
        <v>69</v>
      </c>
      <c r="D67" s="110"/>
      <c r="E67" s="110"/>
      <c r="F67" s="110"/>
      <c r="G67" s="111"/>
      <c r="H67" s="111"/>
      <c r="I67" s="111"/>
      <c r="J67" s="111"/>
      <c r="K67" s="111"/>
      <c r="L67" s="111"/>
      <c r="M67" s="112"/>
      <c r="N67" s="111"/>
      <c r="O67" s="111"/>
      <c r="P67" s="112"/>
      <c r="Q67" s="111"/>
      <c r="R67" s="112"/>
      <c r="S67" s="111"/>
      <c r="T67" s="111"/>
      <c r="U67" s="112"/>
      <c r="V67" s="112"/>
    </row>
    <row r="68" spans="2:22" s="79" customFormat="1" ht="12" x14ac:dyDescent="0.2">
      <c r="C68" s="111" t="s">
        <v>70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2"/>
      <c r="N68" s="111"/>
      <c r="O68" s="111"/>
      <c r="P68" s="112"/>
      <c r="Q68" s="111"/>
      <c r="R68" s="112"/>
      <c r="S68" s="111"/>
      <c r="T68" s="111"/>
      <c r="U68" s="112"/>
      <c r="V68" s="112"/>
    </row>
    <row r="69" spans="2:22" ht="13.5" x14ac:dyDescent="0.2">
      <c r="C69" s="113" t="s">
        <v>71</v>
      </c>
      <c r="D69" s="79"/>
      <c r="E69" s="113"/>
      <c r="F69" s="79"/>
      <c r="G69" s="88"/>
      <c r="H69" s="88"/>
      <c r="I69" s="112"/>
      <c r="J69" s="112"/>
      <c r="K69" s="88"/>
      <c r="L69" s="112"/>
      <c r="M69" s="112"/>
      <c r="N69" s="88"/>
      <c r="O69" s="112"/>
      <c r="P69" s="112"/>
      <c r="Q69" s="88"/>
      <c r="R69" s="112"/>
      <c r="S69" s="88"/>
      <c r="T69" s="112"/>
      <c r="U69" s="112"/>
    </row>
    <row r="70" spans="2:22" x14ac:dyDescent="0.2">
      <c r="C70" s="79"/>
      <c r="D70" s="79"/>
      <c r="E70" s="79"/>
      <c r="F70" s="79"/>
      <c r="G70" s="88"/>
      <c r="H70" s="88"/>
      <c r="I70" s="112"/>
      <c r="J70" s="112"/>
      <c r="K70" s="88"/>
      <c r="L70" s="112"/>
      <c r="M70" s="112"/>
      <c r="N70" s="88"/>
      <c r="O70" s="112"/>
      <c r="P70" s="112"/>
      <c r="Q70" s="88"/>
      <c r="R70" s="112"/>
      <c r="S70" s="88"/>
      <c r="T70" s="112"/>
      <c r="U70" s="112"/>
    </row>
    <row r="71" spans="2:22" x14ac:dyDescent="0.2">
      <c r="C71" s="79"/>
      <c r="D71" s="79"/>
      <c r="E71" s="79"/>
      <c r="F71" s="79"/>
      <c r="G71" s="88"/>
      <c r="H71" s="88"/>
      <c r="I71" s="112"/>
      <c r="J71" s="112"/>
      <c r="K71" s="88"/>
      <c r="L71" s="112"/>
      <c r="M71" s="112"/>
      <c r="N71" s="88"/>
      <c r="O71" s="112"/>
      <c r="P71" s="112"/>
      <c r="Q71" s="88"/>
      <c r="R71" s="112"/>
      <c r="S71" s="88"/>
      <c r="T71" s="112"/>
      <c r="U71" s="112"/>
    </row>
  </sheetData>
  <sheetProtection password="CC10" sheet="1" objects="1" scenarios="1" selectLockedCells="1"/>
  <mergeCells count="8">
    <mergeCell ref="I63:J63"/>
    <mergeCell ref="L63:M63"/>
    <mergeCell ref="O63:P63"/>
    <mergeCell ref="T63:U63"/>
    <mergeCell ref="I64:J64"/>
    <mergeCell ref="L64:M64"/>
    <mergeCell ref="O64:P64"/>
    <mergeCell ref="T64:U64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Demographics</vt:lpstr>
      <vt:lpstr>Summary</vt:lpstr>
      <vt:lpstr>Fund Lineup</vt:lpstr>
      <vt:lpstr>Demographics!Print_Area</vt:lpstr>
      <vt:lpstr>'Fund Lineup'!Print_Area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Peacock</dc:creator>
  <cp:lastModifiedBy>Jacob Peacock</cp:lastModifiedBy>
  <cp:lastPrinted>2012-08-01T20:41:19Z</cp:lastPrinted>
  <dcterms:created xsi:type="dcterms:W3CDTF">2012-06-06T18:38:33Z</dcterms:created>
  <dcterms:modified xsi:type="dcterms:W3CDTF">2012-08-16T12:24:49Z</dcterms:modified>
</cp:coreProperties>
</file>